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ilikartta" sheetId="1" state="visible" r:id="rId1"/>
    <sheet xmlns:r="http://schemas.openxmlformats.org/officeDocument/2006/relationships" name="Tilikartan luokitus" sheetId="2" state="visible" r:id="rId2"/>
    <sheet xmlns:r="http://schemas.openxmlformats.org/officeDocument/2006/relationships" name="Yhteenveto" sheetId="3" state="visible" r:id="rId3"/>
    <sheet xmlns:r="http://schemas.openxmlformats.org/officeDocument/2006/relationships" name="Ohjeet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 &quot;%&quot;"/>
    <numFmt numFmtId="165" formatCode="0.0%"/>
  </numFmts>
  <fonts count="11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color rgb="001E293B"/>
      <sz val="10"/>
    </font>
    <font>
      <name val="Calibri"/>
      <b val="1"/>
      <color rgb="00FFFFFF"/>
      <sz val="10"/>
    </font>
    <font>
      <name val="Calibri"/>
      <b val="1"/>
      <color rgb="0016A34A"/>
    </font>
    <font>
      <name val="Calibri"/>
      <b val="1"/>
      <color rgb="00DC2626"/>
    </font>
    <font>
      <name val="Calibri"/>
      <b val="1"/>
      <color rgb="000F766E"/>
      <sz val="22"/>
    </font>
    <font>
      <name val="Calibri"/>
      <i val="1"/>
      <color rgb="0064748B"/>
      <sz val="9"/>
    </font>
  </fonts>
  <fills count="10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0F766E"/>
      </patternFill>
    </fill>
    <fill>
      <patternFill patternType="solid">
        <fgColor rgb="00FFFFFF"/>
      </patternFill>
    </fill>
    <fill>
      <patternFill patternType="solid">
        <fgColor rgb="00F8FAFC"/>
      </patternFill>
    </fill>
    <fill>
      <patternFill patternType="solid">
        <fgColor rgb="00FFFBEB"/>
      </patternFill>
    </fill>
    <fill>
      <patternFill patternType="solid">
        <fgColor rgb="00F0FDFA"/>
      </patternFill>
    </fill>
    <fill>
      <patternFill patternType="solid">
        <fgColor rgb="00334155"/>
      </patternFill>
    </fill>
    <fill>
      <patternFill patternType="solid">
        <fgColor rgb="00E2E8F0"/>
      </patternFill>
    </fill>
  </fills>
  <borders count="5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36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/>
    </xf>
    <xf numFmtId="164" fontId="3" fillId="4" borderId="1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left" vertical="center" wrapText="1"/>
    </xf>
    <xf numFmtId="164" fontId="3" fillId="5" borderId="1" applyAlignment="1" pivotButton="0" quotePrefix="0" xfId="0">
      <alignment horizontal="left" vertical="center" wrapText="1"/>
    </xf>
    <xf numFmtId="0" fontId="3" fillId="5" borderId="1" applyAlignment="1" pivotButton="0" quotePrefix="0" xfId="0">
      <alignment horizontal="center" vertical="center" wrapText="1"/>
    </xf>
    <xf numFmtId="0" fontId="6" fillId="3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center" vertical="center" wrapText="1"/>
    </xf>
    <xf numFmtId="0" fontId="5" fillId="0" borderId="1" pivotButton="0" quotePrefix="0" xfId="0"/>
    <xf numFmtId="0" fontId="8" fillId="0" borderId="1" applyAlignment="1" pivotButton="0" quotePrefix="0" xfId="0">
      <alignment horizontal="center" vertical="center" wrapText="1"/>
    </xf>
    <xf numFmtId="164" fontId="3" fillId="4" borderId="1" applyAlignment="1" pivotButton="0" quotePrefix="0" xfId="0">
      <alignment horizontal="center" vertical="center" wrapText="1"/>
    </xf>
    <xf numFmtId="164" fontId="3" fillId="5" borderId="1" applyAlignment="1" pivotButton="0" quotePrefix="0" xfId="0">
      <alignment horizontal="center" vertical="center" wrapText="1"/>
    </xf>
    <xf numFmtId="0" fontId="7" fillId="5" borderId="1" applyAlignment="1" pivotButton="0" quotePrefix="0" xfId="0">
      <alignment horizontal="center" vertical="center" wrapText="1"/>
    </xf>
    <xf numFmtId="165" fontId="3" fillId="5" borderId="1" applyAlignment="1" pivotButton="0" quotePrefix="0" xfId="0">
      <alignment horizontal="center" vertical="center" wrapText="1"/>
    </xf>
    <xf numFmtId="0" fontId="7" fillId="4" borderId="1" applyAlignment="1" pivotButton="0" quotePrefix="0" xfId="0">
      <alignment horizontal="center" vertical="center" wrapText="1"/>
    </xf>
    <xf numFmtId="165" fontId="3" fillId="4" borderId="1" applyAlignment="1" pivotButton="0" quotePrefix="0" xfId="0">
      <alignment horizontal="center" vertical="center" wrapText="1"/>
    </xf>
    <xf numFmtId="0" fontId="0" fillId="6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9" fillId="7" borderId="1" applyAlignment="1" pivotButton="0" quotePrefix="0" xfId="0">
      <alignment horizontal="center" vertical="center" wrapText="1"/>
    </xf>
    <xf numFmtId="0" fontId="2" fillId="8" borderId="1" applyAlignment="1" pivotButton="0" quotePrefix="0" xfId="0">
      <alignment horizontal="center" vertical="center" wrapText="1"/>
    </xf>
    <xf numFmtId="0" fontId="5" fillId="9" borderId="1" applyAlignment="1" pivotButton="0" quotePrefix="0" xfId="0">
      <alignment horizontal="left" vertical="center" wrapText="1"/>
    </xf>
    <xf numFmtId="0" fontId="5" fillId="9" borderId="1" applyAlignment="1" pivotButton="0" quotePrefix="0" xfId="0">
      <alignment horizontal="center" vertical="center" wrapText="1"/>
    </xf>
    <xf numFmtId="165" fontId="5" fillId="9" borderId="1" applyAlignment="1" pivotButton="0" quotePrefix="0" xfId="0">
      <alignment horizontal="center" vertical="center" wrapText="1"/>
    </xf>
    <xf numFmtId="0" fontId="0" fillId="0" borderId="4" pivotButton="0" quotePrefix="0" xfId="0"/>
    <xf numFmtId="2" fontId="7" fillId="0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center" wrapText="1"/>
    </xf>
    <xf numFmtId="0" fontId="6" fillId="3" borderId="1" applyAlignment="1" pivotButton="0" quotePrefix="0" xfId="0">
      <alignment horizontal="left" vertical="center" wrapText="1"/>
    </xf>
    <xf numFmtId="0" fontId="0" fillId="5" borderId="1" pivotButton="0" quotePrefix="0" xfId="0"/>
    <xf numFmtId="0" fontId="5" fillId="5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left" vertical="top" wrapText="1"/>
    </xf>
    <xf numFmtId="0" fontId="10" fillId="0" borderId="1" applyAlignment="1" pivotButton="0" quotePrefix="0" xfId="0">
      <alignment horizontal="center" vertical="center" wrapText="1"/>
    </xf>
  </cellXfs>
  <cellStyles count="1">
    <cellStyle name="Normal" xfId="0" builtinId="0" hidden="0"/>
  </cellStyles>
  <dxfs count="2">
    <dxf>
      <font>
        <b val="1"/>
        <color rgb="0016A34A"/>
      </font>
      <fill>
        <patternFill patternType="solid">
          <fgColor rgb="00DCFCE7"/>
        </patternFill>
      </fill>
    </dxf>
    <dxf>
      <font>
        <b val="1"/>
        <color rgb="00DC2626"/>
      </font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Tilejä pääryhmittäin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'Yhteenveto'!B7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'Yhteenveto'!$A$8:$A$10</f>
            </numRef>
          </cat>
          <val>
            <numRef>
              <f>'Yhteenveto'!$B$8:$B$10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Pääryhmä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Tilejä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Aktiiviset vs. Passiiviset tilit</a:t>
            </a:r>
          </a:p>
        </rich>
      </tx>
    </title>
    <plotArea>
      <pieChart>
        <varyColors val="1"/>
        <ser>
          <idx val="0"/>
          <order val="0"/>
          <tx>
            <strRef>
              <f>'Yhteenveto'!B22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16A34A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DC2626"/>
              </a:solidFill>
              <a:ln xmlns:a="http://schemas.openxmlformats.org/drawingml/2006/main">
                <a:prstDash val="solid"/>
              </a:ln>
            </spPr>
          </dPt>
          <cat>
            <numRef>
              <f>'Yhteenveto'!$A$23:$A$24</f>
            </numRef>
          </cat>
          <val>
            <numRef>
              <f>'Yhteenveto'!$B$23:$B$24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5</col>
      <colOff>0</colOff>
      <row>2</row>
      <rowOff>0</rowOff>
    </from>
    <ext cx="504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15</row>
      <rowOff>0</rowOff>
    </from>
    <ext cx="432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3"/>
  <sheetViews>
    <sheetView showGridLines="1" workbookViewId="0">
      <selection activeCell="A1" sqref="A1"/>
    </sheetView>
  </sheetViews>
  <sheetFormatPr baseColWidth="8" defaultRowHeight="15"/>
  <cols>
    <col width="12" customWidth="1" min="1" max="1"/>
    <col width="28" customWidth="1" min="2" max="2"/>
    <col width="16" customWidth="1" min="3" max="3"/>
    <col width="22" customWidth="1" min="4" max="4"/>
    <col width="18" customWidth="1" min="5" max="5"/>
    <col width="12" customWidth="1" min="6" max="6"/>
    <col width="30" customWidth="1" min="7" max="7"/>
    <col width="12" customWidth="1" min="8" max="8"/>
    <col width="18" customWidth="1" min="9" max="9"/>
    <col width="32" customWidth="1" min="10" max="10"/>
  </cols>
  <sheetData>
    <row r="1" ht="30" customHeight="1">
      <c r="A1" s="1" t="inlineStr">
        <is>
          <t>TILIKARTTA – Suomalainen pk-yritys (2026)</t>
        </is>
      </c>
    </row>
    <row r="2" ht="36" customHeight="1">
      <c r="A2" s="2" t="inlineStr">
        <is>
          <t>Tilinumero</t>
        </is>
      </c>
      <c r="B2" s="2" t="inlineStr">
        <is>
          <t>Tili</t>
        </is>
      </c>
      <c r="C2" s="2" t="inlineStr">
        <is>
          <t>Pääryhmä</t>
        </is>
      </c>
      <c r="D2" s="2" t="inlineStr">
        <is>
          <t>Alaryhmä</t>
        </is>
      </c>
      <c r="E2" s="2" t="inlineStr">
        <is>
          <t>Tilikategoria</t>
        </is>
      </c>
      <c r="F2" s="2" t="inlineStr">
        <is>
          <t>ALV-kanta %</t>
        </is>
      </c>
      <c r="G2" s="2" t="inlineStr">
        <is>
          <t>Käyttö</t>
        </is>
      </c>
      <c r="H2" s="2" t="inlineStr">
        <is>
          <t>Aktiivinen</t>
        </is>
      </c>
      <c r="I2" s="2" t="inlineStr">
        <is>
          <t>Status</t>
        </is>
      </c>
      <c r="J2" s="2" t="inlineStr">
        <is>
          <t>Selite</t>
        </is>
      </c>
    </row>
    <row r="3" ht="22" customHeight="1">
      <c r="A3" s="3" t="n">
        <v>1000</v>
      </c>
      <c r="B3" s="4" t="inlineStr">
        <is>
          <t>Pankkitili</t>
        </is>
      </c>
      <c r="C3" s="4" t="inlineStr">
        <is>
          <t>Vastaava</t>
        </is>
      </c>
      <c r="D3" s="4" t="inlineStr">
        <is>
          <t>Rahoitusomaisuus</t>
        </is>
      </c>
      <c r="E3" s="4" t="inlineStr">
        <is>
          <t>Tase</t>
        </is>
      </c>
      <c r="F3" s="5" t="n">
        <v>0</v>
      </c>
      <c r="G3" s="4" t="inlineStr">
        <is>
          <t>Maksuliikenteen pankkitili</t>
        </is>
      </c>
      <c r="H3" s="4" t="inlineStr">
        <is>
          <t>Kyllä</t>
        </is>
      </c>
      <c r="I3" s="6">
        <f>IF(H3="Kyllä","✔ Aktiivinen","✘ Ei aktiivinen")</f>
        <v/>
      </c>
      <c r="J3" s="4" t="inlineStr">
        <is>
          <t>Käteisvaroja ja talletuksia</t>
        </is>
      </c>
    </row>
    <row r="4" ht="22" customHeight="1">
      <c r="A4" s="7" t="n">
        <v>1700</v>
      </c>
      <c r="B4" s="8" t="inlineStr">
        <is>
          <t>Myyntisaamiset</t>
        </is>
      </c>
      <c r="C4" s="8" t="inlineStr">
        <is>
          <t>Vastaava</t>
        </is>
      </c>
      <c r="D4" s="8" t="inlineStr">
        <is>
          <t>Lyhytaikaiset saamiset</t>
        </is>
      </c>
      <c r="E4" s="8" t="inlineStr">
        <is>
          <t>Tase</t>
        </is>
      </c>
      <c r="F4" s="9" t="n">
        <v>0</v>
      </c>
      <c r="G4" s="8" t="inlineStr">
        <is>
          <t>Asiakkailta saatavat suoritukset</t>
        </is>
      </c>
      <c r="H4" s="8" t="inlineStr">
        <is>
          <t>Kyllä</t>
        </is>
      </c>
      <c r="I4" s="10">
        <f>IF(H4="Kyllä","✔ Aktiivinen","✘ Ei aktiivinen")</f>
        <v/>
      </c>
      <c r="J4" s="8" t="inlineStr">
        <is>
          <t>Avoinna olevat myyntilaskut</t>
        </is>
      </c>
    </row>
    <row r="5" ht="22" customHeight="1">
      <c r="A5" s="3" t="n">
        <v>3000</v>
      </c>
      <c r="B5" s="4" t="inlineStr">
        <is>
          <t>Kotimaan myynti 25,5 %</t>
        </is>
      </c>
      <c r="C5" s="4" t="inlineStr">
        <is>
          <t>Tuotto</t>
        </is>
      </c>
      <c r="D5" s="4" t="inlineStr">
        <is>
          <t>Liikevaihto</t>
        </is>
      </c>
      <c r="E5" s="4" t="inlineStr">
        <is>
          <t>Tuloslaskelma</t>
        </is>
      </c>
      <c r="F5" s="5" t="n">
        <v>25.5</v>
      </c>
      <c r="G5" s="4" t="inlineStr">
        <is>
          <t>Tavaran ja palveluiden myynti</t>
        </is>
      </c>
      <c r="H5" s="4" t="inlineStr">
        <is>
          <t>Kyllä</t>
        </is>
      </c>
      <c r="I5" s="6">
        <f>IF(H5="Kyllä","✔ Aktiivinen","✘ Ei aktiivinen")</f>
        <v/>
      </c>
      <c r="J5" s="4" t="inlineStr">
        <is>
          <t>Kotimaan ALV 25,5 % myynti</t>
        </is>
      </c>
    </row>
    <row r="6" ht="22" customHeight="1">
      <c r="A6" s="7" t="n">
        <v>3100</v>
      </c>
      <c r="B6" s="8" t="inlineStr">
        <is>
          <t>Myynti 14 %</t>
        </is>
      </c>
      <c r="C6" s="8" t="inlineStr">
        <is>
          <t>Tuotto</t>
        </is>
      </c>
      <c r="D6" s="8" t="inlineStr">
        <is>
          <t>Liikevaihto</t>
        </is>
      </c>
      <c r="E6" s="8" t="inlineStr">
        <is>
          <t>Tuloslaskelma</t>
        </is>
      </c>
      <c r="F6" s="9" t="n">
        <v>14</v>
      </c>
      <c r="G6" s="8" t="inlineStr">
        <is>
          <t>Elintarvikkeet ja ravintola</t>
        </is>
      </c>
      <c r="H6" s="8" t="inlineStr">
        <is>
          <t>Kyllä</t>
        </is>
      </c>
      <c r="I6" s="10">
        <f>IF(H6="Kyllä","✔ Aktiivinen","✘ Ei aktiivinen")</f>
        <v/>
      </c>
      <c r="J6" s="8" t="inlineStr">
        <is>
          <t>ALV 14 % alennettu kanta</t>
        </is>
      </c>
    </row>
    <row r="7" ht="22" customHeight="1">
      <c r="A7" s="3" t="n">
        <v>4000</v>
      </c>
      <c r="B7" s="4" t="inlineStr">
        <is>
          <t>Ostot tavaroista 25,5 %</t>
        </is>
      </c>
      <c r="C7" s="4" t="inlineStr">
        <is>
          <t>Kulu</t>
        </is>
      </c>
      <c r="D7" s="4" t="inlineStr">
        <is>
          <t>Aineet ja tarvikkeet</t>
        </is>
      </c>
      <c r="E7" s="4" t="inlineStr">
        <is>
          <t>Tuloslaskelma</t>
        </is>
      </c>
      <c r="F7" s="5" t="n">
        <v>25.5</v>
      </c>
      <c r="G7" s="4" t="inlineStr">
        <is>
          <t>Tavaraostot jälleenmyyntiin</t>
        </is>
      </c>
      <c r="H7" s="4" t="inlineStr">
        <is>
          <t>Kyllä</t>
        </is>
      </c>
      <c r="I7" s="6">
        <f>IF(H7="Kyllä","✔ Aktiivinen","✘ Ei aktiivinen")</f>
        <v/>
      </c>
      <c r="J7" s="4" t="inlineStr">
        <is>
          <t>Varastoitavat tavarat</t>
        </is>
      </c>
    </row>
    <row r="8" ht="22" customHeight="1">
      <c r="A8" s="7" t="n">
        <v>5000</v>
      </c>
      <c r="B8" s="8" t="inlineStr">
        <is>
          <t>Palkat ja palkkiot</t>
        </is>
      </c>
      <c r="C8" s="8" t="inlineStr">
        <is>
          <t>Kulu</t>
        </is>
      </c>
      <c r="D8" s="8" t="inlineStr">
        <is>
          <t>Henkilöstökulut</t>
        </is>
      </c>
      <c r="E8" s="8" t="inlineStr">
        <is>
          <t>Tuloslaskelma</t>
        </is>
      </c>
      <c r="F8" s="9" t="n">
        <v>0</v>
      </c>
      <c r="G8" s="8" t="inlineStr">
        <is>
          <t>Henkilökunnan palkat</t>
        </is>
      </c>
      <c r="H8" s="8" t="inlineStr">
        <is>
          <t>Kyllä</t>
        </is>
      </c>
      <c r="I8" s="10">
        <f>IF(H8="Kyllä","✔ Aktiivinen","✘ Ei aktiivinen")</f>
        <v/>
      </c>
      <c r="J8" s="8" t="inlineStr">
        <is>
          <t>Bruttopalkka + lomaraha</t>
        </is>
      </c>
    </row>
    <row r="9" ht="22" customHeight="1">
      <c r="A9" s="3" t="n">
        <v>6300</v>
      </c>
      <c r="B9" s="4" t="inlineStr">
        <is>
          <t>Toimistokulut</t>
        </is>
      </c>
      <c r="C9" s="4" t="inlineStr">
        <is>
          <t>Kulu</t>
        </is>
      </c>
      <c r="D9" s="4" t="inlineStr">
        <is>
          <t>Liiketoimintakulut</t>
        </is>
      </c>
      <c r="E9" s="4" t="inlineStr">
        <is>
          <t>Tuloslaskelma</t>
        </is>
      </c>
      <c r="F9" s="5" t="n">
        <v>25.5</v>
      </c>
      <c r="G9" s="4" t="inlineStr">
        <is>
          <t>Toimistotarvikkeet ja -palvelut</t>
        </is>
      </c>
      <c r="H9" s="4" t="inlineStr">
        <is>
          <t>Kyllä</t>
        </is>
      </c>
      <c r="I9" s="6">
        <f>IF(H9="Kyllä","✔ Aktiivinen","✘ Ei aktiivinen")</f>
        <v/>
      </c>
      <c r="J9" s="4" t="inlineStr">
        <is>
          <t>Paperi, tulostus, postitukset</t>
        </is>
      </c>
    </row>
    <row r="10" ht="22" customHeight="1">
      <c r="A10" s="7" t="n">
        <v>6900</v>
      </c>
      <c r="B10" s="8" t="inlineStr">
        <is>
          <t>Poistot</t>
        </is>
      </c>
      <c r="C10" s="8" t="inlineStr">
        <is>
          <t>Kulu</t>
        </is>
      </c>
      <c r="D10" s="8" t="inlineStr">
        <is>
          <t>Poistot</t>
        </is>
      </c>
      <c r="E10" s="8" t="inlineStr">
        <is>
          <t>Tuloslaskelma</t>
        </is>
      </c>
      <c r="F10" s="9" t="n">
        <v>0</v>
      </c>
      <c r="G10" s="8" t="inlineStr">
        <is>
          <t>Suunnitelman mukaiset poistot</t>
        </is>
      </c>
      <c r="H10" s="8" t="inlineStr">
        <is>
          <t>Kyllä</t>
        </is>
      </c>
      <c r="I10" s="10">
        <f>IF(H10="Kyllä","✔ Aktiivinen","✘ Ei aktiivinen")</f>
        <v/>
      </c>
      <c r="J10" s="8" t="inlineStr">
        <is>
          <t>KPL:n mukaiset poistot</t>
        </is>
      </c>
    </row>
    <row r="11" ht="22" customHeight="1">
      <c r="A11" s="3" t="n">
        <v>7000</v>
      </c>
      <c r="B11" s="4" t="inlineStr">
        <is>
          <t>Korkotuotot</t>
        </is>
      </c>
      <c r="C11" s="4" t="inlineStr">
        <is>
          <t>Tuotto</t>
        </is>
      </c>
      <c r="D11" s="4" t="inlineStr">
        <is>
          <t>Rahoitustuotot</t>
        </is>
      </c>
      <c r="E11" s="4" t="inlineStr">
        <is>
          <t>Tuloslaskelma</t>
        </is>
      </c>
      <c r="F11" s="5" t="n">
        <v>0</v>
      </c>
      <c r="G11" s="4" t="inlineStr">
        <is>
          <t>Talletusten ja lainojen korot</t>
        </is>
      </c>
      <c r="H11" s="4" t="inlineStr">
        <is>
          <t>Kyllä</t>
        </is>
      </c>
      <c r="I11" s="6">
        <f>IF(H11="Kyllä","✔ Aktiivinen","✘ Ei aktiivinen")</f>
        <v/>
      </c>
      <c r="J11" s="4" t="inlineStr">
        <is>
          <t>Pankkitilin korkotuotot</t>
        </is>
      </c>
    </row>
    <row r="12" ht="22" customHeight="1">
      <c r="A12" s="7" t="n">
        <v>8000</v>
      </c>
      <c r="B12" s="8" t="inlineStr">
        <is>
          <t>Korkokulut</t>
        </is>
      </c>
      <c r="C12" s="8" t="inlineStr">
        <is>
          <t>Kulu</t>
        </is>
      </c>
      <c r="D12" s="8" t="inlineStr">
        <is>
          <t>Rahoituskulut</t>
        </is>
      </c>
      <c r="E12" s="8" t="inlineStr">
        <is>
          <t>Tuloslaskelma</t>
        </is>
      </c>
      <c r="F12" s="9" t="n">
        <v>0</v>
      </c>
      <c r="G12" s="8" t="inlineStr">
        <is>
          <t>Lainojen korkokulut</t>
        </is>
      </c>
      <c r="H12" s="8" t="inlineStr">
        <is>
          <t>Ei</t>
        </is>
      </c>
      <c r="I12" s="10">
        <f>IF(H12="Kyllä","✔ Aktiivinen","✘ Ei aktiivinen")</f>
        <v/>
      </c>
      <c r="J12" s="8" t="inlineStr">
        <is>
          <t>Pitkäaikaisten lainojen korot</t>
        </is>
      </c>
    </row>
    <row r="13" ht="24" customHeight="1">
      <c r="A13" s="11" t="inlineStr">
        <is>
          <t>Yhteenveto</t>
        </is>
      </c>
      <c r="F13" s="12">
        <f>COUNTIF(H3:H12,"Kyllä")</f>
        <v/>
      </c>
      <c r="G13" s="13" t="inlineStr">
        <is>
          <t>aktiivista tiliä</t>
        </is>
      </c>
      <c r="H13" s="14">
        <f>COUNTIF(H3:H12,"Ei")</f>
        <v/>
      </c>
      <c r="I13" s="13" t="inlineStr">
        <is>
          <t>passiivista</t>
        </is>
      </c>
      <c r="J13" s="13">
        <f>COUNTA(A3:A12)&amp;" tiliä yhteensä"</f>
        <v/>
      </c>
    </row>
  </sheetData>
  <mergeCells count="2">
    <mergeCell ref="A1:J1"/>
    <mergeCell ref="A13:E13"/>
  </mergeCells>
  <conditionalFormatting sqref="I3:I12">
    <cfRule type="expression" priority="1" dxfId="0" stopIfTrue="1">
      <formula>$H3="Kyllä"</formula>
    </cfRule>
    <cfRule type="expression" priority="2" dxfId="1" stopIfTrue="1">
      <formula>$H3="Ei"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20"/>
  <sheetViews>
    <sheetView workbookViewId="0">
      <selection activeCell="A1" sqref="A1"/>
    </sheetView>
  </sheetViews>
  <sheetFormatPr baseColWidth="8" defaultRowHeight="15"/>
  <cols>
    <col width="18" customWidth="1" min="1" max="1"/>
    <col width="28" customWidth="1" min="2" max="2"/>
    <col width="12" customWidth="1" min="3" max="3"/>
    <col width="12" customWidth="1" min="4" max="4"/>
    <col width="18" customWidth="1" min="5" max="5"/>
    <col width="22" customWidth="1" min="6" max="6"/>
    <col width="42" customWidth="1" min="7" max="7"/>
  </cols>
  <sheetData>
    <row r="1" ht="30" customHeight="1">
      <c r="A1" s="1" t="inlineStr">
        <is>
          <t>TILIKARTAN LUOKITUS – Ryhmittely ja numeroalueet</t>
        </is>
      </c>
    </row>
    <row r="2" ht="36" customHeight="1">
      <c r="A2" s="2" t="inlineStr">
        <is>
          <t>Pääryhmä</t>
        </is>
      </c>
      <c r="B2" s="2" t="inlineStr">
        <is>
          <t>Ryhmän nimi</t>
        </is>
      </c>
      <c r="C2" s="2" t="inlineStr">
        <is>
          <t>Alkaen</t>
        </is>
      </c>
      <c r="D2" s="2" t="inlineStr">
        <is>
          <t>Päättyen</t>
        </is>
      </c>
      <c r="E2" s="2" t="inlineStr">
        <is>
          <t>Tavanomainen ALV %</t>
        </is>
      </c>
      <c r="F2" s="2" t="inlineStr">
        <is>
          <t>Raportointiluokka</t>
        </is>
      </c>
      <c r="G2" s="2" t="inlineStr">
        <is>
          <t>Huomio</t>
        </is>
      </c>
    </row>
    <row r="3" ht="22" customHeight="1">
      <c r="A3" s="4" t="inlineStr">
        <is>
          <t>1000–1999</t>
        </is>
      </c>
      <c r="B3" s="4" t="inlineStr">
        <is>
          <t>Vastaavaa (Tase)</t>
        </is>
      </c>
      <c r="C3" s="6" t="n">
        <v>1000</v>
      </c>
      <c r="D3" s="6" t="n">
        <v>1999</v>
      </c>
      <c r="E3" s="15" t="n">
        <v>0</v>
      </c>
      <c r="F3" s="4" t="inlineStr">
        <is>
          <t>Tase/Vastaavaa</t>
        </is>
      </c>
      <c r="G3" s="4" t="inlineStr">
        <is>
          <t>Pankkitilit, saamiset, vaihto-omaisuus</t>
        </is>
      </c>
    </row>
    <row r="4" ht="22" customHeight="1">
      <c r="A4" s="8" t="inlineStr">
        <is>
          <t>2000–2999</t>
        </is>
      </c>
      <c r="B4" s="8" t="inlineStr">
        <is>
          <t>Vastattavaa (Tase)</t>
        </is>
      </c>
      <c r="C4" s="10" t="n">
        <v>2000</v>
      </c>
      <c r="D4" s="10" t="n">
        <v>2999</v>
      </c>
      <c r="E4" s="16" t="n">
        <v>0</v>
      </c>
      <c r="F4" s="8" t="inlineStr">
        <is>
          <t>Tase/Vastattavaa</t>
        </is>
      </c>
      <c r="G4" s="8" t="inlineStr">
        <is>
          <t>Oma pääoma, vieras pääoma</t>
        </is>
      </c>
    </row>
    <row r="5" ht="22" customHeight="1">
      <c r="A5" s="4" t="inlineStr">
        <is>
          <t>3000–3999</t>
        </is>
      </c>
      <c r="B5" s="4" t="inlineStr">
        <is>
          <t>Liikevaihto / Tuotot</t>
        </is>
      </c>
      <c r="C5" s="6" t="n">
        <v>3000</v>
      </c>
      <c r="D5" s="6" t="n">
        <v>3999</v>
      </c>
      <c r="E5" s="15" t="n">
        <v>25.5</v>
      </c>
      <c r="F5" s="4" t="inlineStr">
        <is>
          <t>Tuloslaskelma/Tuotto</t>
        </is>
      </c>
      <c r="G5" s="4" t="inlineStr">
        <is>
          <t>Eriteltävä ALV-kannoittain</t>
        </is>
      </c>
    </row>
    <row r="6" ht="22" customHeight="1">
      <c r="A6" s="8" t="inlineStr">
        <is>
          <t>4000–4999</t>
        </is>
      </c>
      <c r="B6" s="8" t="inlineStr">
        <is>
          <t>Aineet ja tarvikkeet</t>
        </is>
      </c>
      <c r="C6" s="10" t="n">
        <v>4000</v>
      </c>
      <c r="D6" s="10" t="n">
        <v>4999</v>
      </c>
      <c r="E6" s="16" t="n">
        <v>25.5</v>
      </c>
      <c r="F6" s="8" t="inlineStr">
        <is>
          <t>Tuloslaskelma/Kulu</t>
        </is>
      </c>
      <c r="G6" s="8" t="inlineStr">
        <is>
          <t>Ostolaskujen tiliöinti</t>
        </is>
      </c>
    </row>
    <row r="7" ht="22" customHeight="1">
      <c r="A7" s="4" t="inlineStr">
        <is>
          <t>5000–5999</t>
        </is>
      </c>
      <c r="B7" s="4" t="inlineStr">
        <is>
          <t>Henkilöstökulut</t>
        </is>
      </c>
      <c r="C7" s="6" t="n">
        <v>5000</v>
      </c>
      <c r="D7" s="6" t="n">
        <v>5999</v>
      </c>
      <c r="E7" s="15" t="n">
        <v>0</v>
      </c>
      <c r="F7" s="4" t="inlineStr">
        <is>
          <t>Tuloslaskelma/Kulu</t>
        </is>
      </c>
      <c r="G7" s="4" t="inlineStr">
        <is>
          <t>Palkat, sosiaaliturvamaksu, eläke</t>
        </is>
      </c>
    </row>
    <row r="8" ht="22" customHeight="1">
      <c r="A8" s="8" t="inlineStr">
        <is>
          <t>6000–6999</t>
        </is>
      </c>
      <c r="B8" s="8" t="inlineStr">
        <is>
          <t>Liiketoimintakulut</t>
        </is>
      </c>
      <c r="C8" s="10" t="n">
        <v>6000</v>
      </c>
      <c r="D8" s="10" t="n">
        <v>6999</v>
      </c>
      <c r="E8" s="16" t="n">
        <v>25.5</v>
      </c>
      <c r="F8" s="8" t="inlineStr">
        <is>
          <t>Tuloslaskelma/Kulu</t>
        </is>
      </c>
      <c r="G8" s="8" t="inlineStr">
        <is>
          <t>Vuokrat, markkinointi, hallinto</t>
        </is>
      </c>
    </row>
    <row r="9" ht="22" customHeight="1">
      <c r="A9" s="4" t="inlineStr">
        <is>
          <t>7000–7999</t>
        </is>
      </c>
      <c r="B9" s="4" t="inlineStr">
        <is>
          <t>Rahoitustuotot</t>
        </is>
      </c>
      <c r="C9" s="6" t="n">
        <v>7000</v>
      </c>
      <c r="D9" s="6" t="n">
        <v>7999</v>
      </c>
      <c r="E9" s="15" t="n">
        <v>0</v>
      </c>
      <c r="F9" s="4" t="inlineStr">
        <is>
          <t>Tuloslaskelma/Tuotto</t>
        </is>
      </c>
      <c r="G9" s="4" t="inlineStr">
        <is>
          <t>Korko- ja osinkotuotot</t>
        </is>
      </c>
    </row>
    <row r="10" ht="22" customHeight="1">
      <c r="A10" s="8" t="inlineStr">
        <is>
          <t>8000–8999</t>
        </is>
      </c>
      <c r="B10" s="8" t="inlineStr">
        <is>
          <t>Rahoituskulut</t>
        </is>
      </c>
      <c r="C10" s="10" t="n">
        <v>8000</v>
      </c>
      <c r="D10" s="10" t="n">
        <v>8999</v>
      </c>
      <c r="E10" s="16" t="n">
        <v>0</v>
      </c>
      <c r="F10" s="8" t="inlineStr">
        <is>
          <t>Tuloslaskelma/Kulu</t>
        </is>
      </c>
      <c r="G10" s="8" t="inlineStr">
        <is>
          <t>Korkokulut, pankkipalkkiot</t>
        </is>
      </c>
    </row>
    <row r="11" ht="22" customHeight="1">
      <c r="A11" s="4" t="inlineStr">
        <is>
          <t>9000–9999</t>
        </is>
      </c>
      <c r="B11" s="4" t="inlineStr">
        <is>
          <t>Tilikauden tulos</t>
        </is>
      </c>
      <c r="C11" s="6" t="n">
        <v>9000</v>
      </c>
      <c r="D11" s="6" t="n">
        <v>9999</v>
      </c>
      <c r="E11" s="15" t="n">
        <v>0</v>
      </c>
      <c r="F11" s="4" t="inlineStr">
        <is>
          <t>Tuloslaskelma</t>
        </is>
      </c>
      <c r="G11" s="4" t="inlineStr">
        <is>
          <t>Voitto/tappio -tilit</t>
        </is>
      </c>
    </row>
    <row r="13" ht="24" customHeight="1">
      <c r="A13" s="11" t="inlineStr">
        <is>
          <t>Ryhmä</t>
        </is>
      </c>
      <c r="B13" s="11" t="inlineStr">
        <is>
          <t>Tilejä Tilikartta-sivulla</t>
        </is>
      </c>
      <c r="C13" s="11" t="inlineStr">
        <is>
          <t>Osuus kaikista</t>
        </is>
      </c>
    </row>
    <row r="14" ht="22" customHeight="1">
      <c r="A14" s="8" t="inlineStr">
        <is>
          <t>Vastaava</t>
        </is>
      </c>
      <c r="B14" s="17">
        <f>COUNTIF(Tilikartta!C3:C12,"Vastaava")</f>
        <v/>
      </c>
      <c r="C14" s="18">
        <f>IFERROR(B14/COUNTA(Tilikartta!A3:A12),0)</f>
        <v/>
      </c>
    </row>
    <row r="15" ht="22" customHeight="1">
      <c r="A15" s="4" t="inlineStr">
        <is>
          <t>Tuotto</t>
        </is>
      </c>
      <c r="B15" s="19">
        <f>COUNTIF(Tilikartta!C3:C12,"Tuotto")</f>
        <v/>
      </c>
      <c r="C15" s="20">
        <f>IFERROR(B15/COUNTA(Tilikartta!A3:A12),0)</f>
        <v/>
      </c>
    </row>
    <row r="16" ht="22" customHeight="1">
      <c r="A16" s="8" t="inlineStr">
        <is>
          <t>Kulu</t>
        </is>
      </c>
      <c r="B16" s="17">
        <f>COUNTIF(Tilikartta!C3:C12,"Kulu")</f>
        <v/>
      </c>
      <c r="C16" s="18">
        <f>IFERROR(B16/COUNTA(Tilikartta!A3:A12),0)</f>
        <v/>
      </c>
    </row>
    <row r="18" ht="22" customHeight="1">
      <c r="A18" s="13" t="inlineStr">
        <is>
          <t>Haku tilinumeron perusteella:</t>
        </is>
      </c>
      <c r="B18" s="13" t="inlineStr">
        <is>
          <t>Tilinumero:</t>
        </is>
      </c>
      <c r="C18" s="21" t="n">
        <v>3000</v>
      </c>
    </row>
    <row r="19">
      <c r="A19" s="13" t="inlineStr">
        <is>
          <t>Tulos (VLOOKUP):</t>
        </is>
      </c>
      <c r="B19" s="13" t="inlineStr">
        <is>
          <t>Tilin nimi:</t>
        </is>
      </c>
      <c r="C19" s="12">
        <f>IFERROR(VLOOKUP(C18,Tilikartta!A3:B12,2,FALSE),"Ei löydy")</f>
        <v/>
      </c>
    </row>
    <row r="20">
      <c r="A20" s="22" t="n"/>
      <c r="B20" s="13" t="inlineStr">
        <is>
          <t>Pääryhmä:</t>
        </is>
      </c>
      <c r="C20" s="12">
        <f>IFERROR(VLOOKUP(C18,Tilikartta!A3:C12,3,FALSE),"Ei löydy")</f>
        <v/>
      </c>
    </row>
  </sheetData>
  <mergeCells count="1">
    <mergeCell ref="A1:G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24"/>
  <sheetViews>
    <sheetView workbookViewId="0">
      <selection activeCell="A1" sqref="A1"/>
    </sheetView>
  </sheetViews>
  <sheetFormatPr baseColWidth="8" defaultRowHeight="15"/>
  <cols>
    <col width="28" customWidth="1" min="1" max="1"/>
    <col width="4" customWidth="1" min="2" max="2"/>
    <col width="16" customWidth="1" min="3" max="3"/>
    <col width="18" customWidth="1" min="4" max="4"/>
    <col width="4" customWidth="1" min="5" max="5"/>
    <col width="14" customWidth="1" min="6" max="6"/>
    <col width="14" customWidth="1" min="7" max="7"/>
    <col width="14" customWidth="1" min="8" max="8"/>
    <col width="14" customWidth="1" min="9" max="9"/>
  </cols>
  <sheetData>
    <row r="1" ht="34" customHeight="1">
      <c r="A1" s="1" t="inlineStr">
        <is>
          <t>YHTEENVETO – Tilikartan rakenne ja laatu (2026)</t>
        </is>
      </c>
    </row>
    <row r="3" ht="36" customHeight="1">
      <c r="A3" s="11" t="inlineStr">
        <is>
          <t>Tilien
kokonaismäärä</t>
        </is>
      </c>
      <c r="C3" s="11" t="inlineStr">
        <is>
          <t>Aktiiviset
tilit</t>
        </is>
      </c>
      <c r="E3" s="11" t="inlineStr">
        <is>
          <t>Passiiviset
tilit</t>
        </is>
      </c>
      <c r="G3" s="11" t="inlineStr">
        <is>
          <t>Pääryhmien
lukumäärä</t>
        </is>
      </c>
    </row>
    <row r="4" ht="44" customHeight="1">
      <c r="A4" s="23">
        <f>COUNTA(Tilikartta!A3:A12)</f>
        <v/>
      </c>
      <c r="C4" s="23">
        <f>COUNTIF(Tilikartta!H3:H12,"Kyllä")</f>
        <v/>
      </c>
      <c r="E4" s="23">
        <f>COUNTIF(Tilikartta!H3:H12,"Ei")</f>
        <v/>
      </c>
      <c r="G4" s="23">
        <f>COUNTA('Tilikartan luokitus'!A3:A11)</f>
        <v/>
      </c>
    </row>
    <row r="6" ht="28" customHeight="1">
      <c r="A6" s="11" t="inlineStr">
        <is>
          <t>Pääryhmien jakauma</t>
        </is>
      </c>
    </row>
    <row r="7" ht="22" customHeight="1">
      <c r="A7" s="24" t="inlineStr">
        <is>
          <t>Pääryhmä</t>
        </is>
      </c>
      <c r="B7" s="24" t="inlineStr">
        <is>
          <t>Tilejä</t>
        </is>
      </c>
      <c r="C7" s="24" t="inlineStr">
        <is>
          <t>Osuus %</t>
        </is>
      </c>
      <c r="D7" s="24" t="inlineStr">
        <is>
          <t>Rakenne</t>
        </is>
      </c>
    </row>
    <row r="8" ht="22" customHeight="1">
      <c r="A8" s="8" t="inlineStr">
        <is>
          <t>Vastaava</t>
        </is>
      </c>
      <c r="B8" s="17">
        <f>COUNTIF(Tilikartta!C3:C12,"Vastaava")</f>
        <v/>
      </c>
      <c r="C8" s="18">
        <f>IFERROR(B8/B11,0)</f>
        <v/>
      </c>
      <c r="D8" s="10">
        <f>IFERROR(REPT("█",B8*3),"")</f>
        <v/>
      </c>
    </row>
    <row r="9" ht="22" customHeight="1">
      <c r="A9" s="4" t="inlineStr">
        <is>
          <t>Tuotto</t>
        </is>
      </c>
      <c r="B9" s="19">
        <f>COUNTIF(Tilikartta!C3:C12,"Tuotto")</f>
        <v/>
      </c>
      <c r="C9" s="20">
        <f>IFERROR(B9/B11,0)</f>
        <v/>
      </c>
      <c r="D9" s="6">
        <f>IFERROR(REPT("█",B9*3),"")</f>
        <v/>
      </c>
    </row>
    <row r="10" ht="22" customHeight="1">
      <c r="A10" s="8" t="inlineStr">
        <is>
          <t>Kulu</t>
        </is>
      </c>
      <c r="B10" s="17">
        <f>COUNTIF(Tilikartta!C3:C12,"Kulu")</f>
        <v/>
      </c>
      <c r="C10" s="18">
        <f>IFERROR(B10/B11,0)</f>
        <v/>
      </c>
      <c r="D10" s="10">
        <f>IFERROR(REPT("█",B10*3),"")</f>
        <v/>
      </c>
    </row>
    <row r="11" ht="22" customHeight="1">
      <c r="A11" s="25" t="inlineStr">
        <is>
          <t>Yhteensä</t>
        </is>
      </c>
      <c r="B11" s="26">
        <f>COUNTA(Tilikartta!A3:A12)</f>
        <v/>
      </c>
      <c r="C11" s="27">
        <f>IFERROR(B11/B11,0)</f>
        <v/>
      </c>
      <c r="D11" s="26">
        <f>IFERROR(REPT("█",B11*3),"")</f>
        <v/>
      </c>
    </row>
    <row r="13" ht="28" customHeight="1">
      <c r="A13" s="11" t="inlineStr">
        <is>
          <t>Laaduntarkistuslista</t>
        </is>
      </c>
    </row>
    <row r="14" ht="22" customHeight="1">
      <c r="A14" s="8" t="inlineStr">
        <is>
          <t>Myyntitilit eritelty ALV-kannoittain</t>
        </is>
      </c>
      <c r="B14" s="28" t="n"/>
      <c r="C14" s="8">
        <f>IF(COUNTIF(Tilikartta!C3:C12,"Tuotto")&gt;=2,"✔ Kyllä","✘ Tarkista")</f>
        <v/>
      </c>
    </row>
    <row r="15" ht="22" customHeight="1">
      <c r="A15" s="4" t="inlineStr">
        <is>
          <t>Kulutilit riittävän tarkasti jaoteltu</t>
        </is>
      </c>
      <c r="B15" s="28" t="n"/>
      <c r="C15" s="4">
        <f>IF(COUNTIF(Tilikartta!C3:C12,"Kulu")&gt;=3,"✔ Kyllä","✘ Tarkista")</f>
        <v/>
      </c>
    </row>
    <row r="16" ht="22" customHeight="1">
      <c r="A16" s="8" t="inlineStr">
        <is>
          <t>Rahoitustilit sisällytetty</t>
        </is>
      </c>
      <c r="B16" s="28" t="n"/>
      <c r="C16" s="8">
        <f>IF(COUNTIF(Tilikartta!D3:D12,"Rahoitustuotot")&gt;=1,"✔ Kyllä","✘ Tarkista")</f>
        <v/>
      </c>
    </row>
    <row r="17" ht="22" customHeight="1">
      <c r="A17" s="4" t="inlineStr">
        <is>
          <t>Tilikartta KPL-säilytysvaatimusten mukainen</t>
        </is>
      </c>
      <c r="B17" s="28" t="n"/>
      <c r="C17" s="4" t="inlineStr">
        <is>
          <t>✔ Säilytysaika 6 vuotta (KPL 2:10)</t>
        </is>
      </c>
    </row>
    <row r="18" ht="22" customHeight="1">
      <c r="A18" s="8" t="inlineStr">
        <is>
          <t>OmaVero-yhteensopivuus tarkistettu</t>
        </is>
      </c>
      <c r="B18" s="28" t="n"/>
      <c r="C18" s="8" t="inlineStr">
        <is>
          <t>✔ ALV-ilmoitus eriteltynä kannoittain</t>
        </is>
      </c>
    </row>
    <row r="20" ht="22" customHeight="1">
      <c r="A20" s="13" t="inlineStr">
        <is>
          <t>Keskimäärin tilejä / pääryhmä:</t>
        </is>
      </c>
      <c r="B20" s="28" t="n"/>
      <c r="C20" s="29">
        <f>IFERROR(COUNTA(Tilikartta!A3:A12)/COUNTA('Tilikartan luokitus'!A3:A11),0)</f>
        <v/>
      </c>
    </row>
    <row r="22">
      <c r="A22" s="30" t="inlineStr">
        <is>
          <t>Tyyppi</t>
        </is>
      </c>
      <c r="B22" s="30" t="inlineStr">
        <is>
          <t>Määrä</t>
        </is>
      </c>
    </row>
    <row r="23">
      <c r="A23" s="30" t="inlineStr">
        <is>
          <t>Aktiiviset</t>
        </is>
      </c>
      <c r="B23" s="30">
        <f>COUNTIF(Tilikartta!H3:H12,"Kyllä")</f>
        <v/>
      </c>
    </row>
    <row r="24">
      <c r="A24" s="30" t="inlineStr">
        <is>
          <t>Passiiviset</t>
        </is>
      </c>
      <c r="B24" s="30">
        <f>COUNTIF(Tilikartta!H3:H12,"Ei")</f>
        <v/>
      </c>
    </row>
  </sheetData>
  <mergeCells count="17">
    <mergeCell ref="A1:I1"/>
    <mergeCell ref="A3:B3"/>
    <mergeCell ref="A4:B4"/>
    <mergeCell ref="C3:D3"/>
    <mergeCell ref="C4:D4"/>
    <mergeCell ref="E3:F3"/>
    <mergeCell ref="E4:F4"/>
    <mergeCell ref="G3:H3"/>
    <mergeCell ref="G4:H4"/>
    <mergeCell ref="A6:D6"/>
    <mergeCell ref="A13:D13"/>
    <mergeCell ref="A14:B14"/>
    <mergeCell ref="A15:B15"/>
    <mergeCell ref="A16:B16"/>
    <mergeCell ref="A17:B17"/>
    <mergeCell ref="A18:B18"/>
    <mergeCell ref="A20:B20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25"/>
  <sheetViews>
    <sheetView workbookViewId="0">
      <selection activeCell="A1" sqref="A1"/>
    </sheetView>
  </sheetViews>
  <sheetFormatPr baseColWidth="8" defaultRowHeight="15"/>
  <cols>
    <col width="6" customWidth="1" min="1" max="1"/>
    <col width="30" customWidth="1" min="2" max="2"/>
    <col width="58" customWidth="1" min="3" max="3"/>
  </cols>
  <sheetData>
    <row r="1" ht="32" customHeight="1">
      <c r="A1" s="1" t="inlineStr">
        <is>
          <t>OHJEET – Tilikartan käyttöönotto ja ylläpito</t>
        </is>
      </c>
    </row>
    <row r="2" ht="26" customHeight="1">
      <c r="A2" s="31" t="inlineStr">
        <is>
          <t>YLEISTÄ</t>
        </is>
      </c>
    </row>
    <row r="3" ht="36" customHeight="1">
      <c r="A3" s="32" t="inlineStr"/>
      <c r="B3" s="33" t="inlineStr">
        <is>
          <t>Mitä on tilikartta?</t>
        </is>
      </c>
      <c r="C3" s="34" t="inlineStr">
        <is>
          <t>Tilikartta on yrityksen kirjanpidossa käytettyjen tilien luettelo. Se kertoo, minne kukin liiketapahtuma kirjataan. Tilikartta laaditaan heti yrityksen perustamisvaiheessa.</t>
        </is>
      </c>
    </row>
    <row r="4" ht="36" customHeight="1">
      <c r="A4" s="32" t="inlineStr"/>
      <c r="B4" s="33" t="inlineStr">
        <is>
          <t>Kenelle tämä pohja sopii?</t>
        </is>
      </c>
      <c r="C4" s="34" t="inlineStr">
        <is>
          <t>Suomalaisille pk-yrityksille: Oy, toiminimet, Ay/Ky. Y-tunnus vaaditaan kirjanpidossa.</t>
        </is>
      </c>
    </row>
    <row r="5" ht="26" customHeight="1">
      <c r="A5" s="31" t="inlineStr">
        <is>
          <t>TILIKARTTAN RAKENNE</t>
        </is>
      </c>
    </row>
    <row r="6" ht="36" customHeight="1">
      <c r="A6" s="32" t="inlineStr"/>
      <c r="B6" s="33" t="inlineStr">
        <is>
          <t>Tilinumerointi</t>
        </is>
      </c>
      <c r="C6" s="34" t="inlineStr">
        <is>
          <t>1000–1999: Vastaavaa (tase) | 2000–2999: Vastattavaa (tase) | 3000–3999: Liikevaihto/Tuotot | 4000–4999: Aineet ja tarvikkeet | 5000–5999: Henkilöstökulut | 6000–6999: Liiketoimintakulut | 7000–7999: Rahoitustuotot | 8000–8999: Rahoituskulut | 9000–9999: Tilikauden tulos</t>
        </is>
      </c>
    </row>
    <row r="7" ht="36" customHeight="1">
      <c r="A7" s="32" t="inlineStr"/>
      <c r="B7" s="33" t="inlineStr">
        <is>
          <t>Uuden tilin lisääminen</t>
        </is>
      </c>
      <c r="C7" s="34" t="inlineStr">
        <is>
          <t>1) Valitse sopiva tilinumero ryhmästä. 2) Kirjoita tili Tilikartta-sivulle uudelle riville. 3) Täytä kaikki sarakkeet (pääryhmä, kategoria, ALV, käyttö). 4) Aseta Aktiivinen = Kyllä.</t>
        </is>
      </c>
    </row>
    <row r="8" ht="26" customHeight="1">
      <c r="A8" s="31" t="inlineStr">
        <is>
          <t>ALV-KANNAT (2026)</t>
        </is>
      </c>
    </row>
    <row r="9" ht="36" customHeight="1">
      <c r="A9" s="32" t="inlineStr"/>
      <c r="B9" s="33" t="inlineStr">
        <is>
          <t>Yleinen ALV 25,5 %</t>
        </is>
      </c>
      <c r="C9" s="34" t="inlineStr">
        <is>
          <t>Suurin osa tavaroista ja palveluista. Merkitään sarakkeeseen ALV-kanta arvolla 25,5.</t>
        </is>
      </c>
    </row>
    <row r="10" ht="36" customHeight="1">
      <c r="A10" s="32" t="inlineStr"/>
      <c r="B10" s="33" t="inlineStr">
        <is>
          <t>Alennettu ALV 14 %</t>
        </is>
      </c>
      <c r="C10" s="34" t="inlineStr">
        <is>
          <t>Elintarvikkeet, ravintola-annokset. Erotetaan omalle tilille (esim. 3100).</t>
        </is>
      </c>
    </row>
    <row r="11" ht="36" customHeight="1">
      <c r="A11" s="32" t="inlineStr"/>
      <c r="B11" s="33" t="inlineStr">
        <is>
          <t>Alennettu ALV 10 %</t>
        </is>
      </c>
      <c r="C11" s="34" t="inlineStr">
        <is>
          <t>Kirjat, lääkkeet, joukkoliikenne, majoituspalvelut. Merkitään arvolla 10.</t>
        </is>
      </c>
    </row>
    <row r="12" ht="36" customHeight="1">
      <c r="A12" s="32" t="inlineStr"/>
      <c r="B12" s="33" t="inlineStr">
        <is>
          <t>ALV 0 % / Vapautettu</t>
        </is>
      </c>
      <c r="C12" s="34" t="inlineStr">
        <is>
          <t>Terveydenhuolto, koulutus, yhteisömyynti EU:n sisällä. Merkitään arvolla 0.</t>
        </is>
      </c>
    </row>
    <row r="13" ht="26" customHeight="1">
      <c r="A13" s="31" t="inlineStr">
        <is>
          <t>KIRJANPITOLAKI JA SÄILYTYS</t>
        </is>
      </c>
    </row>
    <row r="14" ht="36" customHeight="1">
      <c r="A14" s="32" t="inlineStr"/>
      <c r="B14" s="33" t="inlineStr">
        <is>
          <t>Säilytysaika</t>
        </is>
      </c>
      <c r="C14" s="34" t="inlineStr">
        <is>
          <t>Kirjanpitoaineisto on säilytettävä 6 vuotta tilikauden päättymisestä (KPL 2:10 §). Tilinpäätös ja tasekirja säilytetään 10 vuotta.</t>
        </is>
      </c>
    </row>
    <row r="15" ht="36" customHeight="1">
      <c r="A15" s="32" t="inlineStr"/>
      <c r="B15" s="33" t="inlineStr">
        <is>
          <t>Tilikausi</t>
        </is>
      </c>
      <c r="C15" s="34" t="inlineStr">
        <is>
          <t>Normaali tilikausi on 1.1.–31.12. Poikkeuksellinen tilikausi voi olla max 18 kk.</t>
        </is>
      </c>
    </row>
    <row r="16" ht="36" customHeight="1">
      <c r="A16" s="32" t="inlineStr"/>
      <c r="B16" s="33" t="inlineStr">
        <is>
          <t>OmaVero-ilmoitus</t>
        </is>
      </c>
      <c r="C16" s="34" t="inlineStr">
        <is>
          <t>ALV-ilmoitus tehdään kuukausittain tai neljännesvuosittain OmaVerossa. Tilit eritellään kannoittain: 25,5 %, 14 %, 10 %.</t>
        </is>
      </c>
    </row>
    <row r="17" ht="26" customHeight="1">
      <c r="A17" s="31" t="inlineStr">
        <is>
          <t>EXCEL-POHJAN OHJEET</t>
        </is>
      </c>
    </row>
    <row r="18" ht="36" customHeight="1">
      <c r="A18" s="32" t="inlineStr"/>
      <c r="B18" s="33" t="inlineStr">
        <is>
          <t>Tilikartta-sivu</t>
        </is>
      </c>
      <c r="C18" s="34" t="inlineStr">
        <is>
          <t>Pääsivu, johon kirjataan kaikki käytettävät tilit. Täytä kaikki sarakkeet huolellisesti.</t>
        </is>
      </c>
    </row>
    <row r="19" ht="36" customHeight="1">
      <c r="A19" s="32" t="inlineStr"/>
      <c r="B19" s="33" t="inlineStr">
        <is>
          <t>Tilikartan luokitus -sivu</t>
        </is>
      </c>
      <c r="C19" s="34" t="inlineStr">
        <is>
          <t>Viitesivu ryhmärajoille ja VLOOKUP-hauille. Syötä tilinumero soluun C18 hakua varten.</t>
        </is>
      </c>
    </row>
    <row r="20" ht="36" customHeight="1">
      <c r="A20" s="32" t="inlineStr"/>
      <c r="B20" s="33" t="inlineStr">
        <is>
          <t>Yhteenveto-sivu</t>
        </is>
      </c>
      <c r="C20" s="34" t="inlineStr">
        <is>
          <t>Dashboard: KPI-lukuja, pylväs- ja donitsikaaviot. Päivittyy automaattisesti.</t>
        </is>
      </c>
    </row>
    <row r="21" ht="36" customHeight="1">
      <c r="A21" s="32" t="inlineStr"/>
      <c r="B21" s="33" t="inlineStr">
        <is>
          <t>Ohjeet-sivu</t>
        </is>
      </c>
      <c r="C21" s="34" t="inlineStr">
        <is>
          <t>Tämä sivu. Ei kaavoja – vain käyttöohjeet.</t>
        </is>
      </c>
    </row>
    <row r="22" ht="26" customHeight="1">
      <c r="A22" s="31" t="inlineStr">
        <is>
          <t>HUOMIOITA</t>
        </is>
      </c>
    </row>
    <row r="23" ht="36" customHeight="1">
      <c r="A23" s="32" t="inlineStr"/>
      <c r="B23" s="33" t="inlineStr">
        <is>
          <t>Kirjanpitäjälle</t>
        </is>
      </c>
      <c r="C23" s="34" t="inlineStr">
        <is>
          <t>Tarkista vuosittain, että tilikartta vastaa yrityksen toimintaa. Poista käyttämättömät tilit tai merkitse Aktiivinen = Ei.</t>
        </is>
      </c>
    </row>
    <row r="24" ht="36" customHeight="1">
      <c r="A24" s="32" t="inlineStr"/>
      <c r="B24" s="33" t="inlineStr">
        <is>
          <t>Tilinpäätös</t>
        </is>
      </c>
      <c r="C24" s="34" t="inlineStr">
        <is>
          <t>Tilinpäätös laaditaan 4 kk kuluessa tilikauden päättymisestä. Pörssiyritykset: 3 kk.</t>
        </is>
      </c>
    </row>
    <row r="25" ht="22" customHeight="1">
      <c r="A25" s="35" t="inlineStr">
        <is>
          <t>Päivitetty: 05.06.2026 | Noudattaa KPL:ää ja AVL:ää | Tarkista ALV-kannat vuosittain Verohallinnon ohjeesta.</t>
        </is>
      </c>
    </row>
  </sheetData>
  <mergeCells count="8">
    <mergeCell ref="A1:C1"/>
    <mergeCell ref="A2:C2"/>
    <mergeCell ref="A5:C5"/>
    <mergeCell ref="A8:C8"/>
    <mergeCell ref="A13:C13"/>
    <mergeCell ref="A17:C17"/>
    <mergeCell ref="A22:C22"/>
    <mergeCell ref="A25:C2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2026-06-05T09:22:58Z</dcterms:created>
  <dcterms:modified xmlns:dcterms="http://purl.org/dc/terms/" xmlns:xsi="http://www.w3.org/2001/XMLSchema-instance" xsi:type="dcterms:W3CDTF">2026-06-05T09:22:58Z</dcterms:modified>
</cp:coreProperties>
</file>