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äsmäytys" sheetId="1" state="visible" r:id="rId1"/>
    <sheet xmlns:r="http://schemas.openxmlformats.org/officeDocument/2006/relationships" name="Yhteenveto" sheetId="2" state="visible" r:id="rId2"/>
    <sheet xmlns:r="http://schemas.openxmlformats.org/officeDocument/2006/relationships" name="Ohjeet" sheetId="3" state="visible" r:id="rId3"/>
    <sheet xmlns:r="http://schemas.openxmlformats.org/officeDocument/2006/relationships" name="Asetukse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"/>
    <numFmt numFmtId="165" formatCode="DD.MM.YYYY"/>
    <numFmt numFmtId="166" formatCode="# ##0,00 &quot;€&quot;"/>
    <numFmt numFmtId="167" formatCode="0.0%"/>
    <numFmt numFmtId="168" formatCode="# ##0.00 &quot;€&quot;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1E293B"/>
      <sz val="10"/>
    </font>
    <font>
      <name val="Calibri"/>
      <b val="1"/>
      <color rgb="001E293B"/>
      <sz val="11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0FDF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right" vertical="center"/>
    </xf>
    <xf numFmtId="167" fontId="3" fillId="4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166" fontId="3" fillId="6" borderId="1" applyAlignment="1" pivotButton="0" quotePrefix="0" xfId="0">
      <alignment horizontal="right" vertical="center"/>
    </xf>
    <xf numFmtId="167" fontId="3" fillId="6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166" fontId="4" fillId="3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left" vertical="center" wrapText="1"/>
    </xf>
    <xf numFmtId="166" fontId="6" fillId="7" borderId="1" applyAlignment="1" pivotButton="0" quotePrefix="0" xfId="0">
      <alignment horizontal="right" vertical="center"/>
    </xf>
    <xf numFmtId="1" fontId="6" fillId="7" borderId="1" applyAlignment="1" pivotButton="0" quotePrefix="0" xfId="0">
      <alignment horizontal="right" vertical="center"/>
    </xf>
    <xf numFmtId="10" fontId="6" fillId="7" borderId="1" applyAlignment="1" pivotButton="0" quotePrefix="0" xfId="0">
      <alignment horizontal="right" vertical="center"/>
    </xf>
    <xf numFmtId="0" fontId="2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5" fillId="4" borderId="1" pivotButton="0" quotePrefix="0" xfId="0"/>
    <xf numFmtId="0" fontId="3" fillId="4" borderId="1" applyAlignment="1" pivotButton="0" quotePrefix="0" xfId="0">
      <alignment horizontal="left" vertical="top" wrapText="1"/>
    </xf>
    <xf numFmtId="0" fontId="5" fillId="6" borderId="1" pivotButton="0" quotePrefix="0" xfId="0"/>
    <xf numFmtId="0" fontId="3" fillId="6" borderId="1" applyAlignment="1" pivotButton="0" quotePrefix="0" xfId="0">
      <alignment horizontal="left" vertical="top" wrapText="1"/>
    </xf>
    <xf numFmtId="0" fontId="5" fillId="4" borderId="1" applyAlignment="1" pivotButton="0" quotePrefix="0" xfId="0">
      <alignment horizontal="left" vertical="center" wrapText="1"/>
    </xf>
    <xf numFmtId="167" fontId="6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right" vertical="center"/>
    </xf>
    <xf numFmtId="168" fontId="6" fillId="5" borderId="1" applyAlignment="1" pivotButton="0" quotePrefix="0" xfId="0">
      <alignment horizontal="right" vertical="center"/>
    </xf>
    <xf numFmtId="165" fontId="6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  <dxf>
      <font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Kuukausijakso vs Toteutunut kirjaus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'Yhteenveto'!B13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'Yhteenveto'!$A$14:$A$25</f>
            </numRef>
          </cat>
          <val>
            <numRef>
              <f>'Yhteenveto'!$B$14:$B$25</f>
            </numRef>
          </val>
        </ser>
        <ser>
          <idx val="1"/>
          <order val="1"/>
          <tx>
            <strRef>
              <f>'Yhteenveto'!C13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'Yhteenveto'!$A$14:$A$25</f>
            </numRef>
          </cat>
          <val>
            <numRef>
              <f>'Yhteenveto'!$C$14:$C$25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Kuukausi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Euroa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Täsmäytysjakauma</a:t>
            </a:r>
          </a:p>
        </rich>
      </tx>
    </title>
    <plotArea>
      <pieChart>
        <varyColors val="1"/>
        <ser>
          <idx val="0"/>
          <order val="0"/>
          <tx>
            <strRef>
              <f>'Yhteenveto'!B50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val>
            <numRef>
              <f>'Yhteenveto'!$B$51</f>
            </numRef>
          </val>
        </ser>
        <ser>
          <idx val="1"/>
          <order val="1"/>
          <tx>
            <strRef>
              <f>'Yhteenveto'!C50</f>
            </strRef>
          </tx>
          <spPr>
            <a:ln xmlns:a="http://schemas.openxmlformats.org/drawingml/2006/main">
              <a:prstDash val="solid"/>
            </a:ln>
          </spPr>
          <val>
            <numRef>
              <f>'Yhteenveto'!$C$51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Erotuksen kehitys kuukausittain</a:t>
            </a:r>
          </a:p>
        </rich>
      </tx>
    </title>
    <plotArea>
      <lineChart>
        <grouping val="standard"/>
        <ser>
          <idx val="0"/>
          <order val="0"/>
          <tx>
            <strRef>
              <f>'Yhteenveto'!D13</f>
            </strRef>
          </tx>
          <spPr>
            <a:ln xmlns:a="http://schemas.openxmlformats.org/drawingml/2006/main" w="20000">
              <a:solidFill>
                <a:srgbClr val="DC262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'Yhteenveto'!$A$14:$A$25</f>
            </numRef>
          </cat>
          <val>
            <numRef>
              <f>'Yhteenveto'!$D$14:$D$25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Kuukausi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Erotus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17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30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16" customWidth="1" min="2" max="2"/>
    <col width="13" customWidth="1" min="3" max="3"/>
    <col width="13" customWidth="1" min="4" max="4"/>
    <col width="26" customWidth="1" min="5" max="5"/>
    <col width="28" customWidth="1" min="6" max="6"/>
    <col width="10" customWidth="1" min="7" max="7"/>
    <col width="16" customWidth="1" min="8" max="8"/>
    <col width="18" customWidth="1" min="9" max="9"/>
    <col width="16" customWidth="1" min="10" max="10"/>
    <col width="18" customWidth="1" min="11" max="11"/>
    <col width="14" customWidth="1" min="12" max="12"/>
    <col width="16" customWidth="1" min="13" max="13"/>
    <col width="16" customWidth="1" min="14" max="14"/>
    <col width="13" customWidth="1" min="15" max="15"/>
    <col width="14" customWidth="1" min="16" max="16"/>
    <col width="9" customWidth="1" min="17" max="17"/>
    <col width="13" customWidth="1" min="18" max="18"/>
    <col width="16" customWidth="1" min="19" max="19"/>
    <col width="22" customWidth="1" min="20" max="20"/>
  </cols>
  <sheetData>
    <row r="1" ht="30" customHeight="1">
      <c r="A1" s="1" t="inlineStr">
        <is>
          <t>JAKSOTETTUJEN MENOJEN TÄSMÄYTYS – 2026</t>
        </is>
      </c>
    </row>
    <row r="2" ht="40" customHeight="1">
      <c r="A2" s="2" t="inlineStr">
        <is>
          <t>Rivi</t>
        </is>
      </c>
      <c r="B2" s="2" t="inlineStr">
        <is>
          <t>Kirjanpitopäivä</t>
        </is>
      </c>
      <c r="C2" s="2" t="inlineStr">
        <is>
          <t>Jakso alk.</t>
        </is>
      </c>
      <c r="D2" s="2" t="inlineStr">
        <is>
          <t>Jakso päättyy</t>
        </is>
      </c>
      <c r="E2" s="2" t="inlineStr">
        <is>
          <t>Toimittaja / vastapuoli</t>
        </is>
      </c>
      <c r="F2" s="2" t="inlineStr">
        <is>
          <t>Kuvaus</t>
        </is>
      </c>
      <c r="G2" s="2" t="inlineStr">
        <is>
          <t>Tili</t>
        </is>
      </c>
      <c r="H2" s="2" t="inlineStr">
        <is>
          <t>Kustannuspaikka</t>
        </is>
      </c>
      <c r="I2" s="2" t="inlineStr">
        <is>
          <t>Alkuperäinen
summa €</t>
        </is>
      </c>
      <c r="J2" s="2" t="inlineStr">
        <is>
          <t>Jaksotettava
osuus %</t>
        </is>
      </c>
      <c r="K2" s="2" t="inlineStr">
        <is>
          <t>Jaksotettava
summa €</t>
        </is>
      </c>
      <c r="L2" s="2" t="inlineStr">
        <is>
          <t>Kertakulu /
jaksotettu</t>
        </is>
      </c>
      <c r="M2" s="2" t="inlineStr">
        <is>
          <t>Kuukausijakso €</t>
        </is>
      </c>
      <c r="N2" s="2" t="inlineStr">
        <is>
          <t>Toteutunut
kirjaus €</t>
        </is>
      </c>
      <c r="O2" s="2" t="inlineStr">
        <is>
          <t>Erotus €</t>
        </is>
      </c>
      <c r="P2" s="2" t="inlineStr">
        <is>
          <t>Täsmäyttääkö</t>
        </is>
      </c>
      <c r="Q2" s="2" t="inlineStr">
        <is>
          <t>ALV %</t>
        </is>
      </c>
      <c r="R2" s="2" t="inlineStr">
        <is>
          <t>ALV €</t>
        </is>
      </c>
      <c r="S2" s="2" t="inlineStr">
        <is>
          <t>Viite /
Tositenro</t>
        </is>
      </c>
      <c r="T2" s="2" t="inlineStr">
        <is>
          <t>Huomio</t>
        </is>
      </c>
    </row>
    <row r="3">
      <c r="A3" s="3" t="n">
        <v>1</v>
      </c>
      <c r="B3" s="4" t="n">
        <v>46023</v>
      </c>
      <c r="C3" s="4" t="n">
        <v>46023</v>
      </c>
      <c r="D3" s="4" t="n">
        <v>46387</v>
      </c>
      <c r="E3" s="5" t="inlineStr">
        <is>
          <t>Mikko Virtanen / Helsinki</t>
        </is>
      </c>
      <c r="F3" s="5" t="inlineStr">
        <is>
          <t>Toimistovuokra 2026</t>
        </is>
      </c>
      <c r="G3" s="3" t="inlineStr">
        <is>
          <t>5100</t>
        </is>
      </c>
      <c r="H3" s="3" t="inlineStr">
        <is>
          <t>KP-01</t>
        </is>
      </c>
      <c r="I3" s="6" t="n">
        <v>24000</v>
      </c>
      <c r="J3" s="7" t="n">
        <v>1</v>
      </c>
      <c r="K3" s="6">
        <f>IF(J3="",0,I3*J3)</f>
        <v/>
      </c>
      <c r="L3" s="3" t="inlineStr">
        <is>
          <t>Jaksotettu</t>
        </is>
      </c>
      <c r="M3" s="6">
        <f>IF(AND(C3&lt;&gt;"",D3&lt;&gt;""),K3/12,0)</f>
        <v/>
      </c>
      <c r="N3" s="8" t="n">
        <v>2000</v>
      </c>
      <c r="O3" s="6">
        <f>N3-M3</f>
        <v/>
      </c>
      <c r="P3" s="3">
        <f>IF(ABS(O3)&lt;0.01,"Kyllä","Ei")</f>
        <v/>
      </c>
      <c r="Q3" s="7" t="n">
        <v>0</v>
      </c>
      <c r="R3" s="6">
        <f>IF(Q3="",0,K3*Q3)</f>
        <v/>
      </c>
      <c r="S3" s="3" t="inlineStr">
        <is>
          <t>TOSITE-001</t>
        </is>
      </c>
      <c r="T3" s="5" t="inlineStr"/>
    </row>
    <row r="4">
      <c r="A4" s="9" t="n">
        <v>2</v>
      </c>
      <c r="B4" s="10" t="n">
        <v>46037</v>
      </c>
      <c r="C4" s="10" t="n">
        <v>46082</v>
      </c>
      <c r="D4" s="10" t="n">
        <v>46387</v>
      </c>
      <c r="E4" s="11" t="inlineStr">
        <is>
          <t>Anni Korhonen / Espoo</t>
        </is>
      </c>
      <c r="F4" s="11" t="inlineStr">
        <is>
          <t>Ohjelmistolisenssi 2026</t>
        </is>
      </c>
      <c r="G4" s="9" t="inlineStr">
        <is>
          <t>5210</t>
        </is>
      </c>
      <c r="H4" s="9" t="inlineStr">
        <is>
          <t>KP-02</t>
        </is>
      </c>
      <c r="I4" s="12" t="n">
        <v>4800</v>
      </c>
      <c r="J4" s="13" t="n">
        <v>0.83</v>
      </c>
      <c r="K4" s="12">
        <f>IF(J4="",0,I4*J4)</f>
        <v/>
      </c>
      <c r="L4" s="9" t="inlineStr">
        <is>
          <t>Jaksotettu</t>
        </is>
      </c>
      <c r="M4" s="12">
        <f>IF(AND(C4&lt;&gt;"",D4&lt;&gt;""),K4/12,0)</f>
        <v/>
      </c>
      <c r="N4" s="8" t="n">
        <v>400</v>
      </c>
      <c r="O4" s="12">
        <f>N4-M4</f>
        <v/>
      </c>
      <c r="P4" s="9">
        <f>IF(ABS(O4)&lt;0.01,"Kyllä","Ei")</f>
        <v/>
      </c>
      <c r="Q4" s="13" t="n">
        <v>0.255</v>
      </c>
      <c r="R4" s="12">
        <f>IF(Q4="",0,K4*Q4)</f>
        <v/>
      </c>
      <c r="S4" s="9" t="inlineStr">
        <is>
          <t>TOSITE-002</t>
        </is>
      </c>
      <c r="T4" s="11" t="inlineStr"/>
    </row>
    <row r="5">
      <c r="A5" s="3" t="n">
        <v>3</v>
      </c>
      <c r="B5" s="4" t="n">
        <v>46054</v>
      </c>
      <c r="C5" s="4" t="n">
        <v>46054</v>
      </c>
      <c r="D5" s="4" t="n">
        <v>46387</v>
      </c>
      <c r="E5" s="5" t="inlineStr">
        <is>
          <t>Juha Laine / Tampere</t>
        </is>
      </c>
      <c r="F5" s="5" t="inlineStr">
        <is>
          <t>Vakuutusmaksu 2026</t>
        </is>
      </c>
      <c r="G5" s="3" t="inlineStr">
        <is>
          <t>5310</t>
        </is>
      </c>
      <c r="H5" s="3" t="inlineStr">
        <is>
          <t>KP-01</t>
        </is>
      </c>
      <c r="I5" s="6" t="n">
        <v>3600</v>
      </c>
      <c r="J5" s="7" t="n">
        <v>1</v>
      </c>
      <c r="K5" s="6">
        <f>IF(J5="",0,I5*J5)</f>
        <v/>
      </c>
      <c r="L5" s="3" t="inlineStr">
        <is>
          <t>Jaksotettu</t>
        </is>
      </c>
      <c r="M5" s="6">
        <f>IF(AND(C5&lt;&gt;"",D5&lt;&gt;""),K5/12,0)</f>
        <v/>
      </c>
      <c r="N5" s="8" t="n">
        <v>300</v>
      </c>
      <c r="O5" s="6">
        <f>N5-M5</f>
        <v/>
      </c>
      <c r="P5" s="3">
        <f>IF(ABS(O5)&lt;0.01,"Kyllä","Ei")</f>
        <v/>
      </c>
      <c r="Q5" s="7" t="n">
        <v>0</v>
      </c>
      <c r="R5" s="6">
        <f>IF(Q5="",0,K5*Q5)</f>
        <v/>
      </c>
      <c r="S5" s="3" t="inlineStr">
        <is>
          <t>TOSITE-003</t>
        </is>
      </c>
      <c r="T5" s="5" t="inlineStr">
        <is>
          <t>ALV 0 %</t>
        </is>
      </c>
    </row>
    <row r="6">
      <c r="A6" s="9" t="n">
        <v>4</v>
      </c>
      <c r="B6" s="10" t="n">
        <v>46063</v>
      </c>
      <c r="C6" s="10" t="n">
        <v>46063</v>
      </c>
      <c r="D6" s="10" t="n">
        <v>46063</v>
      </c>
      <c r="E6" s="11" t="inlineStr">
        <is>
          <t>Laura Mäkinen / Vantaa</t>
        </is>
      </c>
      <c r="F6" s="11" t="inlineStr">
        <is>
          <t>Koulutuspalvelu</t>
        </is>
      </c>
      <c r="G6" s="9" t="inlineStr">
        <is>
          <t>5400</t>
        </is>
      </c>
      <c r="H6" s="9" t="inlineStr">
        <is>
          <t>KP-03</t>
        </is>
      </c>
      <c r="I6" s="12" t="n">
        <v>2000</v>
      </c>
      <c r="J6" s="13" t="n">
        <v>0.5</v>
      </c>
      <c r="K6" s="12">
        <f>IF(J6="",0,I6*J6)</f>
        <v/>
      </c>
      <c r="L6" s="9" t="inlineStr">
        <is>
          <t>Kertakulu</t>
        </is>
      </c>
      <c r="M6" s="12">
        <f>IF(AND(C6&lt;&gt;"",D6&lt;&gt;""),K6/12,0)</f>
        <v/>
      </c>
      <c r="N6" s="8" t="n">
        <v>950</v>
      </c>
      <c r="O6" s="12">
        <f>N6-M6</f>
        <v/>
      </c>
      <c r="P6" s="9">
        <f>IF(ABS(O6)&lt;0.01,"Kyllä","Ei")</f>
        <v/>
      </c>
      <c r="Q6" s="13" t="n">
        <v>0.255</v>
      </c>
      <c r="R6" s="12">
        <f>IF(Q6="",0,K6*Q6)</f>
        <v/>
      </c>
      <c r="S6" s="9" t="inlineStr">
        <is>
          <t>TOSITE-004</t>
        </is>
      </c>
      <c r="T6" s="11" t="inlineStr"/>
    </row>
    <row r="7">
      <c r="A7" s="3" t="n">
        <v>5</v>
      </c>
      <c r="B7" s="4" t="n">
        <v>46082</v>
      </c>
      <c r="C7" s="4" t="n">
        <v>46082</v>
      </c>
      <c r="D7" s="4" t="n">
        <v>46446</v>
      </c>
      <c r="E7" s="5" t="inlineStr">
        <is>
          <t>Antti Nieminen / Oulu</t>
        </is>
      </c>
      <c r="F7" s="5" t="inlineStr">
        <is>
          <t>Leasing-maksu</t>
        </is>
      </c>
      <c r="G7" s="3" t="inlineStr">
        <is>
          <t>5510</t>
        </is>
      </c>
      <c r="H7" s="3" t="inlineStr">
        <is>
          <t>KP-02</t>
        </is>
      </c>
      <c r="I7" s="6" t="n">
        <v>1800</v>
      </c>
      <c r="J7" s="7" t="n">
        <v>1</v>
      </c>
      <c r="K7" s="6">
        <f>IF(J7="",0,I7*J7)</f>
        <v/>
      </c>
      <c r="L7" s="3" t="inlineStr">
        <is>
          <t>Jaksotettu</t>
        </is>
      </c>
      <c r="M7" s="6">
        <f>IF(AND(C7&lt;&gt;"",D7&lt;&gt;""),K7/12,0)</f>
        <v/>
      </c>
      <c r="N7" s="8" t="n">
        <v>150</v>
      </c>
      <c r="O7" s="6">
        <f>N7-M7</f>
        <v/>
      </c>
      <c r="P7" s="3">
        <f>IF(ABS(O7)&lt;0.01,"Kyllä","Ei")</f>
        <v/>
      </c>
      <c r="Q7" s="7" t="n">
        <v>0.255</v>
      </c>
      <c r="R7" s="6">
        <f>IF(Q7="",0,K7*Q7)</f>
        <v/>
      </c>
      <c r="S7" s="3" t="inlineStr">
        <is>
          <t>TOSITE-005</t>
        </is>
      </c>
      <c r="T7" s="5" t="inlineStr"/>
    </row>
    <row r="8">
      <c r="A8" s="9" t="n">
        <v>6</v>
      </c>
      <c r="B8" s="10" t="n">
        <v>46101</v>
      </c>
      <c r="C8" s="10" t="n">
        <v>46113</v>
      </c>
      <c r="D8" s="10" t="n">
        <v>46387</v>
      </c>
      <c r="E8" s="11" t="inlineStr">
        <is>
          <t>Sanna Salonen / Turku</t>
        </is>
      </c>
      <c r="F8" s="11" t="inlineStr">
        <is>
          <t>Markkinointisopimus Q2–Q4</t>
        </is>
      </c>
      <c r="G8" s="9" t="inlineStr">
        <is>
          <t>5600</t>
        </is>
      </c>
      <c r="H8" s="9" t="inlineStr">
        <is>
          <t>KP-04</t>
        </is>
      </c>
      <c r="I8" s="12" t="n">
        <v>9000</v>
      </c>
      <c r="J8" s="13" t="n">
        <v>0.75</v>
      </c>
      <c r="K8" s="12">
        <f>IF(J8="",0,I8*J8)</f>
        <v/>
      </c>
      <c r="L8" s="9" t="inlineStr">
        <is>
          <t>Jaksotettu</t>
        </is>
      </c>
      <c r="M8" s="12">
        <f>IF(AND(C8&lt;&gt;"",D8&lt;&gt;""),K8/12,0)</f>
        <v/>
      </c>
      <c r="N8" s="8" t="n">
        <v>562</v>
      </c>
      <c r="O8" s="12">
        <f>N8-M8</f>
        <v/>
      </c>
      <c r="P8" s="9">
        <f>IF(ABS(O8)&lt;0.01,"Kyllä","Ei")</f>
        <v/>
      </c>
      <c r="Q8" s="13" t="n">
        <v>0.255</v>
      </c>
      <c r="R8" s="12">
        <f>IF(Q8="",0,K8*Q8)</f>
        <v/>
      </c>
      <c r="S8" s="9" t="inlineStr">
        <is>
          <t>TOSITE-006</t>
        </is>
      </c>
      <c r="T8" s="11" t="inlineStr">
        <is>
          <t>Tarkista poikkeama</t>
        </is>
      </c>
    </row>
    <row r="9">
      <c r="A9" s="3" t="n">
        <v>7</v>
      </c>
      <c r="B9" s="4" t="n">
        <v>46113</v>
      </c>
      <c r="C9" s="4" t="n">
        <v>46113</v>
      </c>
      <c r="D9" s="4" t="n">
        <v>46203</v>
      </c>
      <c r="E9" s="5" t="inlineStr">
        <is>
          <t>Ville Heikkinen / Jyväskylä</t>
        </is>
      </c>
      <c r="F9" s="5" t="inlineStr">
        <is>
          <t>IT-tuki H1/2026</t>
        </is>
      </c>
      <c r="G9" s="3" t="inlineStr">
        <is>
          <t>5210</t>
        </is>
      </c>
      <c r="H9" s="3" t="inlineStr">
        <is>
          <t>KP-02</t>
        </is>
      </c>
      <c r="I9" s="6" t="n">
        <v>3600</v>
      </c>
      <c r="J9" s="7" t="n">
        <v>0.5</v>
      </c>
      <c r="K9" s="6">
        <f>IF(J9="",0,I9*J9)</f>
        <v/>
      </c>
      <c r="L9" s="3" t="inlineStr">
        <is>
          <t>Jaksotettu</t>
        </is>
      </c>
      <c r="M9" s="6">
        <f>IF(AND(C9&lt;&gt;"",D9&lt;&gt;""),K9/12,0)</f>
        <v/>
      </c>
      <c r="N9" s="8" t="n">
        <v>600</v>
      </c>
      <c r="O9" s="6">
        <f>N9-M9</f>
        <v/>
      </c>
      <c r="P9" s="3">
        <f>IF(ABS(O9)&lt;0.01,"Kyllä","Ei")</f>
        <v/>
      </c>
      <c r="Q9" s="7" t="n">
        <v>0.255</v>
      </c>
      <c r="R9" s="6">
        <f>IF(Q9="",0,K9*Q9)</f>
        <v/>
      </c>
      <c r="S9" s="3" t="inlineStr">
        <is>
          <t>TOSITE-007</t>
        </is>
      </c>
      <c r="T9" s="5" t="inlineStr"/>
    </row>
    <row r="10">
      <c r="A10" s="9" t="n">
        <v>8</v>
      </c>
      <c r="B10" s="10" t="n">
        <v>46127</v>
      </c>
      <c r="C10" s="10" t="n">
        <v>46127</v>
      </c>
      <c r="D10" s="10" t="n">
        <v>46491</v>
      </c>
      <c r="E10" s="11" t="inlineStr">
        <is>
          <t>Elina Aalto / Kuopio</t>
        </is>
      </c>
      <c r="F10" s="11" t="inlineStr">
        <is>
          <t>Vakuutuksen ennakkomaksu</t>
        </is>
      </c>
      <c r="G10" s="9" t="inlineStr">
        <is>
          <t>5310</t>
        </is>
      </c>
      <c r="H10" s="9" t="inlineStr">
        <is>
          <t>KP-01</t>
        </is>
      </c>
      <c r="I10" s="12" t="n">
        <v>5400</v>
      </c>
      <c r="J10" s="13" t="n">
        <v>1</v>
      </c>
      <c r="K10" s="12">
        <f>IF(J10="",0,I10*J10)</f>
        <v/>
      </c>
      <c r="L10" s="9" t="inlineStr">
        <is>
          <t>Jaksotettu</t>
        </is>
      </c>
      <c r="M10" s="12">
        <f>IF(AND(C10&lt;&gt;"",D10&lt;&gt;""),K10/12,0)</f>
        <v/>
      </c>
      <c r="N10" s="8" t="n">
        <v>450</v>
      </c>
      <c r="O10" s="12">
        <f>N10-M10</f>
        <v/>
      </c>
      <c r="P10" s="9">
        <f>IF(ABS(O10)&lt;0.01,"Kyllä","Ei")</f>
        <v/>
      </c>
      <c r="Q10" s="13" t="n">
        <v>0</v>
      </c>
      <c r="R10" s="12">
        <f>IF(Q10="",0,K10*Q10)</f>
        <v/>
      </c>
      <c r="S10" s="9" t="inlineStr">
        <is>
          <t>TOSITE-008</t>
        </is>
      </c>
      <c r="T10" s="11" t="inlineStr">
        <is>
          <t>ALV 0 %</t>
        </is>
      </c>
    </row>
    <row r="11">
      <c r="A11" s="3" t="n">
        <v>9</v>
      </c>
      <c r="B11" s="4" t="n">
        <v>46143</v>
      </c>
      <c r="C11" s="4" t="n">
        <v>46143</v>
      </c>
      <c r="D11" s="4" t="n">
        <v>46507</v>
      </c>
      <c r="E11" s="5" t="inlineStr">
        <is>
          <t>Jari Koskinen / Lahti</t>
        </is>
      </c>
      <c r="F11" s="5" t="inlineStr">
        <is>
          <t>Vuosihuoltosopimus</t>
        </is>
      </c>
      <c r="G11" s="3" t="inlineStr">
        <is>
          <t>5710</t>
        </is>
      </c>
      <c r="H11" s="3" t="inlineStr">
        <is>
          <t>KP-03</t>
        </is>
      </c>
      <c r="I11" s="6" t="n">
        <v>2400</v>
      </c>
      <c r="J11" s="7" t="n">
        <v>0.67</v>
      </c>
      <c r="K11" s="6">
        <f>IF(J11="",0,I11*J11)</f>
        <v/>
      </c>
      <c r="L11" s="3" t="inlineStr">
        <is>
          <t>Jaksotettu</t>
        </is>
      </c>
      <c r="M11" s="6">
        <f>IF(AND(C11&lt;&gt;"",D11&lt;&gt;""),K11/12,0)</f>
        <v/>
      </c>
      <c r="N11" s="8" t="n">
        <v>134</v>
      </c>
      <c r="O11" s="6">
        <f>N11-M11</f>
        <v/>
      </c>
      <c r="P11" s="3">
        <f>IF(ABS(O11)&lt;0.01,"Kyllä","Ei")</f>
        <v/>
      </c>
      <c r="Q11" s="7" t="n">
        <v>0.255</v>
      </c>
      <c r="R11" s="6">
        <f>IF(Q11="",0,K11*Q11)</f>
        <v/>
      </c>
      <c r="S11" s="3" t="inlineStr">
        <is>
          <t>TOSITE-009</t>
        </is>
      </c>
      <c r="T11" s="5" t="inlineStr"/>
    </row>
    <row r="12">
      <c r="A12" s="9" t="n">
        <v>10</v>
      </c>
      <c r="B12" s="10" t="n">
        <v>46174</v>
      </c>
      <c r="C12" s="10" t="n">
        <v>46174</v>
      </c>
      <c r="D12" s="10" t="n">
        <v>46203</v>
      </c>
      <c r="E12" s="11" t="inlineStr">
        <is>
          <t>Päivi Lehtonen / Pori</t>
        </is>
      </c>
      <c r="F12" s="11" t="inlineStr">
        <is>
          <t>Konsultointisopimus kesäkuu</t>
        </is>
      </c>
      <c r="G12" s="9" t="inlineStr">
        <is>
          <t>5800</t>
        </is>
      </c>
      <c r="H12" s="9" t="inlineStr">
        <is>
          <t>KP-04</t>
        </is>
      </c>
      <c r="I12" s="12" t="n">
        <v>1500</v>
      </c>
      <c r="J12" s="13" t="n">
        <v>1</v>
      </c>
      <c r="K12" s="12">
        <f>IF(J12="",0,I12*J12)</f>
        <v/>
      </c>
      <c r="L12" s="9" t="inlineStr">
        <is>
          <t>Jaksotettu</t>
        </is>
      </c>
      <c r="M12" s="12">
        <f>IF(AND(C12&lt;&gt;"",D12&lt;&gt;""),K12/12,0)</f>
        <v/>
      </c>
      <c r="N12" s="8" t="n">
        <v>0</v>
      </c>
      <c r="O12" s="12">
        <f>N12-M12</f>
        <v/>
      </c>
      <c r="P12" s="9">
        <f>IF(ABS(O12)&lt;0.01,"Kyllä","Ei")</f>
        <v/>
      </c>
      <c r="Q12" s="13" t="n">
        <v>0.255</v>
      </c>
      <c r="R12" s="12">
        <f>IF(Q12="",0,K12*Q12)</f>
        <v/>
      </c>
      <c r="S12" s="9" t="inlineStr">
        <is>
          <t>TOSITE-010</t>
        </is>
      </c>
      <c r="T12" s="11" t="inlineStr">
        <is>
          <t>Hyväksyntä puuttuu</t>
        </is>
      </c>
    </row>
    <row r="13" ht="20" customHeight="1">
      <c r="A13" s="14" t="inlineStr">
        <is>
          <t>YHTEENSÄ</t>
        </is>
      </c>
      <c r="B13" s="14" t="n"/>
      <c r="C13" s="14" t="n"/>
      <c r="D13" s="14" t="n"/>
      <c r="E13" s="14" t="n"/>
      <c r="F13" s="14" t="n"/>
      <c r="G13" s="14" t="n"/>
      <c r="H13" s="14" t="n"/>
      <c r="I13" s="15">
        <f>SUM(I3:I12)</f>
        <v/>
      </c>
      <c r="J13" s="14" t="n"/>
      <c r="K13" s="15">
        <f>SUM(K3:K12)</f>
        <v/>
      </c>
      <c r="L13" s="14" t="n"/>
      <c r="M13" s="15">
        <f>SUM(M3:M12)</f>
        <v/>
      </c>
      <c r="N13" s="15">
        <f>SUM(N3:N12)</f>
        <v/>
      </c>
      <c r="O13" s="15">
        <f>SUM(O3:O12)</f>
        <v/>
      </c>
      <c r="P13" s="14" t="n"/>
      <c r="Q13" s="14" t="n"/>
      <c r="R13" s="15">
        <f>SUM(R3:R12)</f>
        <v/>
      </c>
      <c r="S13" s="14" t="n"/>
      <c r="T13" s="14" t="n"/>
    </row>
  </sheetData>
  <mergeCells count="1">
    <mergeCell ref="A1:T1"/>
  </mergeCells>
  <conditionalFormatting sqref="P3:P12">
    <cfRule type="expression" priority="1" dxfId="0" stopIfTrue="1">
      <formula>P3="Kyllä"</formula>
    </cfRule>
    <cfRule type="expression" priority="2" dxfId="1" stopIfTrue="1">
      <formula>P3="Ei"</formula>
    </cfRule>
  </conditionalFormatting>
  <conditionalFormatting sqref="O3:O12">
    <cfRule type="expression" priority="3" dxfId="2" stopIfTrue="1">
      <formula>ABS(O3)&gt;=0.01</formula>
    </cfRule>
  </conditionalFormatting>
  <dataValidations count="1">
    <dataValidation sqref="L3:L12" showErrorMessage="1" showInputMessage="1" allowBlank="1" type="list">
      <formula1>"Kertakulu,Jaksotettu"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1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30" customHeight="1">
      <c r="A1" s="1" t="inlineStr">
        <is>
          <t>JAKSOTETTUJEN MENOJEN YHTEENVETO – 2026</t>
        </is>
      </c>
    </row>
    <row r="2">
      <c r="A2" s="14" t="inlineStr">
        <is>
          <t>AVAINLUVUT</t>
        </is>
      </c>
    </row>
    <row r="3" ht="22" customHeight="1">
      <c r="A3" s="16" t="inlineStr">
        <is>
          <t>Alkuperäiset menot yhteensä €</t>
        </is>
      </c>
      <c r="B3" s="17">
        <f>IFERROR(SUM(Täsmäytys!I3:I12),0)</f>
        <v/>
      </c>
    </row>
    <row r="4" ht="22" customHeight="1">
      <c r="A4" s="16" t="inlineStr">
        <is>
          <t>Jaksotettavat menot yhteensä €</t>
        </is>
      </c>
      <c r="B4" s="17">
        <f>IFERROR(SUM(Täsmäytys!K3:K12),0)</f>
        <v/>
      </c>
    </row>
    <row r="5" ht="22" customHeight="1">
      <c r="A5" s="16" t="inlineStr">
        <is>
          <t>Toteutunut kirjaus yhteensä €</t>
        </is>
      </c>
      <c r="B5" s="17">
        <f>IFERROR(SUM(Täsmäytys!N3:N12),0)</f>
        <v/>
      </c>
    </row>
    <row r="6" ht="22" customHeight="1">
      <c r="A6" s="16" t="inlineStr">
        <is>
          <t>Erotus yhteensä €</t>
        </is>
      </c>
      <c r="B6" s="17">
        <f>IFERROR(SUM(Täsmäytys!O3:O12),0)</f>
        <v/>
      </c>
    </row>
    <row r="7" ht="22" customHeight="1">
      <c r="A7" s="16" t="inlineStr">
        <is>
          <t>Poikkeamien lukumäärä</t>
        </is>
      </c>
      <c r="B7" s="18">
        <f>IFERROR(COUNTIF(Täsmäytys!P3:P12,"Ei"),0)</f>
        <v/>
      </c>
    </row>
    <row r="8" ht="22" customHeight="1">
      <c r="A8" s="16" t="inlineStr">
        <is>
          <t>Täsmäytysaste %</t>
        </is>
      </c>
      <c r="B8" s="19">
        <f>IFERROR(COUNTIF(Täsmäytys!P3:P12,"Kyllä")/COUNTA(Täsmäytys!A3:A12),0)</f>
        <v/>
      </c>
    </row>
    <row r="9" ht="22" customHeight="1">
      <c r="A9" s="16" t="inlineStr">
        <is>
          <t>ALV yhteensä €</t>
        </is>
      </c>
      <c r="B9" s="17">
        <f>IFERROR(SUM(Täsmäytys!R3:R12),0)</f>
        <v/>
      </c>
    </row>
    <row r="10" ht="22" customHeight="1">
      <c r="A10" s="16" t="inlineStr">
        <is>
          <t>Kuukausijakso keskimäärin €</t>
        </is>
      </c>
      <c r="B10" s="17">
        <f>IFERROR(AVERAGE(Täsmäytys!M3:M12),0)</f>
        <v/>
      </c>
    </row>
    <row r="11" ht="8" customHeight="1"/>
    <row r="12">
      <c r="A12" s="14" t="inlineStr">
        <is>
          <t>KUUKAUSIKOHTAINEN KOONTI (ESIMERKKI – PÄIVITÄ KAAVOILLA)</t>
        </is>
      </c>
    </row>
    <row r="13">
      <c r="A13" s="20" t="inlineStr">
        <is>
          <t>Kuukausi</t>
        </is>
      </c>
      <c r="B13" s="20" t="inlineStr">
        <is>
          <t>Jaksotettava €</t>
        </is>
      </c>
      <c r="C13" s="20" t="inlineStr">
        <is>
          <t>Toteutunut €</t>
        </is>
      </c>
      <c r="D13" s="20" t="inlineStr">
        <is>
          <t>Erotus €</t>
        </is>
      </c>
    </row>
    <row r="14" ht="18" customHeight="1">
      <c r="A14" s="11" t="inlineStr">
        <is>
          <t>Tammikuu</t>
        </is>
      </c>
      <c r="B14" s="12" t="n">
        <v>2000</v>
      </c>
      <c r="C14" s="12" t="n">
        <v>2000</v>
      </c>
      <c r="D14" s="12" t="n">
        <v>0</v>
      </c>
    </row>
    <row r="15" ht="18" customHeight="1">
      <c r="A15" s="5" t="inlineStr">
        <is>
          <t>Helmikuu</t>
        </is>
      </c>
      <c r="B15" s="6" t="n">
        <v>400</v>
      </c>
      <c r="C15" s="6" t="n">
        <v>400</v>
      </c>
      <c r="D15" s="6" t="n">
        <v>0</v>
      </c>
    </row>
    <row r="16" ht="18" customHeight="1">
      <c r="A16" s="11" t="inlineStr">
        <is>
          <t>Maaliskuu</t>
        </is>
      </c>
      <c r="B16" s="12" t="n">
        <v>300</v>
      </c>
      <c r="C16" s="12" t="n">
        <v>300</v>
      </c>
      <c r="D16" s="12" t="n">
        <v>0</v>
      </c>
    </row>
    <row r="17" ht="18" customHeight="1">
      <c r="A17" s="5" t="inlineStr">
        <is>
          <t>Huhtikuu</t>
        </is>
      </c>
      <c r="B17" s="6" t="n">
        <v>1000</v>
      </c>
      <c r="C17" s="6" t="n">
        <v>950</v>
      </c>
      <c r="D17" s="6" t="n">
        <v>-50</v>
      </c>
    </row>
    <row r="18" ht="18" customHeight="1">
      <c r="A18" s="11" t="inlineStr">
        <is>
          <t>Toukokuu</t>
        </is>
      </c>
      <c r="B18" s="12" t="n">
        <v>150</v>
      </c>
      <c r="C18" s="12" t="n">
        <v>150</v>
      </c>
      <c r="D18" s="12" t="n">
        <v>0</v>
      </c>
    </row>
    <row r="19" ht="18" customHeight="1">
      <c r="A19" s="5" t="inlineStr">
        <is>
          <t>Kesäkuu</t>
        </is>
      </c>
      <c r="B19" s="6" t="n">
        <v>1500</v>
      </c>
      <c r="C19" s="6" t="n">
        <v>562</v>
      </c>
      <c r="D19" s="6" t="n">
        <v>-938</v>
      </c>
    </row>
    <row r="20" ht="18" customHeight="1">
      <c r="A20" s="11" t="inlineStr">
        <is>
          <t>Heinäkuu</t>
        </is>
      </c>
      <c r="B20" s="12" t="n">
        <v>0</v>
      </c>
      <c r="C20" s="12" t="n">
        <v>0</v>
      </c>
      <c r="D20" s="12" t="n">
        <v>0</v>
      </c>
    </row>
    <row r="21" ht="18" customHeight="1">
      <c r="A21" s="5" t="inlineStr">
        <is>
          <t>Elokuu</t>
        </is>
      </c>
      <c r="B21" s="6" t="n">
        <v>0</v>
      </c>
      <c r="C21" s="6" t="n">
        <v>0</v>
      </c>
      <c r="D21" s="6" t="n">
        <v>0</v>
      </c>
    </row>
    <row r="22" ht="18" customHeight="1">
      <c r="A22" s="11" t="inlineStr">
        <is>
          <t>Syyskuu</t>
        </is>
      </c>
      <c r="B22" s="12" t="n">
        <v>0</v>
      </c>
      <c r="C22" s="12" t="n">
        <v>0</v>
      </c>
      <c r="D22" s="12" t="n">
        <v>0</v>
      </c>
    </row>
    <row r="23" ht="18" customHeight="1">
      <c r="A23" s="5" t="inlineStr">
        <is>
          <t>Lokakuu</t>
        </is>
      </c>
      <c r="B23" s="6" t="n">
        <v>0</v>
      </c>
      <c r="C23" s="6" t="n">
        <v>0</v>
      </c>
      <c r="D23" s="6" t="n">
        <v>0</v>
      </c>
    </row>
    <row r="24" ht="18" customHeight="1">
      <c r="A24" s="11" t="inlineStr">
        <is>
          <t>Marraskuu</t>
        </is>
      </c>
      <c r="B24" s="12" t="n">
        <v>0</v>
      </c>
      <c r="C24" s="12" t="n">
        <v>0</v>
      </c>
      <c r="D24" s="12" t="n">
        <v>0</v>
      </c>
    </row>
    <row r="25" ht="18" customHeight="1">
      <c r="A25" s="5" t="inlineStr">
        <is>
          <t>Joulukuu</t>
        </is>
      </c>
      <c r="B25" s="6" t="n">
        <v>0</v>
      </c>
      <c r="C25" s="6" t="n">
        <v>0</v>
      </c>
      <c r="D25" s="6" t="n">
        <v>0</v>
      </c>
    </row>
    <row r="26" ht="20" customHeight="1">
      <c r="A26" s="21" t="inlineStr">
        <is>
          <t>YHTEENSÄ</t>
        </is>
      </c>
      <c r="B26" s="15">
        <f>SUM(B14:B25)</f>
        <v/>
      </c>
      <c r="C26" s="15">
        <f>SUM(C14:C25)</f>
        <v/>
      </c>
      <c r="D26" s="15">
        <f>SUM(D14:D25)</f>
        <v/>
      </c>
    </row>
    <row r="28">
      <c r="A28" s="14" t="inlineStr">
        <is>
          <t>TILIKOHTAINEN KOONTI</t>
        </is>
      </c>
    </row>
    <row r="29">
      <c r="A29" s="20" t="inlineStr">
        <is>
          <t>Tili</t>
        </is>
      </c>
      <c r="B29" s="20" t="inlineStr">
        <is>
          <t>Jaksotettava €</t>
        </is>
      </c>
      <c r="C29" s="20" t="inlineStr">
        <is>
          <t>Toteutunut €</t>
        </is>
      </c>
      <c r="D29" s="20" t="inlineStr">
        <is>
          <t>Erotus €</t>
        </is>
      </c>
    </row>
    <row r="30" ht="18" customHeight="1">
      <c r="A30" s="9" t="inlineStr">
        <is>
          <t>5100</t>
        </is>
      </c>
      <c r="B30" s="12" t="n">
        <v>24000</v>
      </c>
      <c r="C30" s="12" t="n">
        <v>2000</v>
      </c>
      <c r="D30" s="12" t="n">
        <v>-22000</v>
      </c>
    </row>
    <row r="31" ht="18" customHeight="1">
      <c r="A31" s="3" t="inlineStr">
        <is>
          <t>5210</t>
        </is>
      </c>
      <c r="B31" s="6" t="n">
        <v>8400</v>
      </c>
      <c r="C31" s="6" t="n">
        <v>400</v>
      </c>
      <c r="D31" s="6" t="n">
        <v>-8000</v>
      </c>
    </row>
    <row r="32" ht="18" customHeight="1">
      <c r="A32" s="9" t="inlineStr">
        <is>
          <t>5310</t>
        </is>
      </c>
      <c r="B32" s="12" t="n">
        <v>9000</v>
      </c>
      <c r="C32" s="12" t="n">
        <v>300</v>
      </c>
      <c r="D32" s="12" t="n">
        <v>-8700</v>
      </c>
    </row>
    <row r="33" ht="18" customHeight="1">
      <c r="A33" s="3" t="inlineStr">
        <is>
          <t>5400</t>
        </is>
      </c>
      <c r="B33" s="6" t="n">
        <v>1000</v>
      </c>
      <c r="C33" s="6" t="n">
        <v>950</v>
      </c>
      <c r="D33" s="6" t="n">
        <v>-50</v>
      </c>
    </row>
    <row r="34" ht="18" customHeight="1">
      <c r="A34" s="9" t="inlineStr">
        <is>
          <t>5510</t>
        </is>
      </c>
      <c r="B34" s="12" t="n">
        <v>1800</v>
      </c>
      <c r="C34" s="12" t="n">
        <v>150</v>
      </c>
      <c r="D34" s="12" t="n">
        <v>-1650</v>
      </c>
    </row>
    <row r="35" ht="18" customHeight="1">
      <c r="A35" s="3" t="inlineStr">
        <is>
          <t>5600</t>
        </is>
      </c>
      <c r="B35" s="6" t="n">
        <v>6750</v>
      </c>
      <c r="C35" s="6" t="n">
        <v>562</v>
      </c>
      <c r="D35" s="6" t="n">
        <v>-6188</v>
      </c>
    </row>
    <row r="36" ht="18" customHeight="1">
      <c r="A36" s="9" t="inlineStr">
        <is>
          <t>5710</t>
        </is>
      </c>
      <c r="B36" s="12" t="n">
        <v>1608</v>
      </c>
      <c r="C36" s="12" t="n">
        <v>134</v>
      </c>
      <c r="D36" s="12" t="n">
        <v>-1474</v>
      </c>
    </row>
    <row r="37" ht="18" customHeight="1">
      <c r="A37" s="3" t="inlineStr">
        <is>
          <t>5800</t>
        </is>
      </c>
      <c r="B37" s="6" t="n">
        <v>1500</v>
      </c>
      <c r="C37" s="6" t="n">
        <v>0</v>
      </c>
      <c r="D37" s="6" t="n">
        <v>-1500</v>
      </c>
    </row>
    <row r="50">
      <c r="A50" t="inlineStr">
        <is>
          <t>Täsmäytystila</t>
        </is>
      </c>
      <c r="B50" t="inlineStr">
        <is>
          <t>Kyllä</t>
        </is>
      </c>
      <c r="C50" t="inlineStr">
        <is>
          <t>Ei</t>
        </is>
      </c>
    </row>
    <row r="51">
      <c r="A51" t="inlineStr">
        <is>
          <t>Lukumäärä</t>
        </is>
      </c>
      <c r="B51">
        <f>IFERROR(COUNTIF(Täsmäytys!P3:P12,"Kyllä"),0)</f>
        <v/>
      </c>
      <c r="C51">
        <f>IFERROR(COUNTIF(Täsmäytys!P3:P12,"Ei"),0)</f>
        <v/>
      </c>
    </row>
  </sheetData>
  <mergeCells count="4">
    <mergeCell ref="A1:H1"/>
    <mergeCell ref="A2:H2"/>
    <mergeCell ref="A12:H12"/>
    <mergeCell ref="A28:H2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9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70" customWidth="1" min="2" max="2"/>
  </cols>
  <sheetData>
    <row r="1" ht="30" customHeight="1">
      <c r="A1" s="1" t="inlineStr">
        <is>
          <t>KÄYTTÖOHJE – JAKSOTETTUJEN MENOJEN TÄSMÄYTYS</t>
        </is>
      </c>
    </row>
    <row r="2" ht="24" customHeight="1">
      <c r="A2" s="22" t="inlineStr">
        <is>
          <t>TARKOITUS</t>
        </is>
      </c>
    </row>
    <row r="3" ht="20" customHeight="1">
      <c r="A3" s="23" t="inlineStr"/>
      <c r="B3" s="24" t="inlineStr">
        <is>
          <t>Tämä Excel-pohja on tarkoitettu jaksotettujen menojen kirjanpidolliseen täsmäytykseen. Sen avulla voidaan seurata, vastaako jaksotettava summa toteutunutta kirjausta.</t>
        </is>
      </c>
    </row>
    <row r="4" ht="24" customHeight="1">
      <c r="A4" s="22" t="inlineStr">
        <is>
          <t>TÄSMÄYTYS-VÄLILEHTI</t>
        </is>
      </c>
    </row>
    <row r="5" ht="20" customHeight="1">
      <c r="A5" s="23" t="inlineStr">
        <is>
          <t>Rivi</t>
        </is>
      </c>
      <c r="B5" s="24" t="inlineStr">
        <is>
          <t>Juokseva rivinumero.</t>
        </is>
      </c>
    </row>
    <row r="6" ht="20" customHeight="1">
      <c r="A6" s="25" t="inlineStr">
        <is>
          <t>Kirjanpitopäivä</t>
        </is>
      </c>
      <c r="B6" s="26" t="inlineStr">
        <is>
          <t>Kirjanpitoon merkitty päivämäärä (PP.KK.VVVV).</t>
        </is>
      </c>
    </row>
    <row r="7" ht="20" customHeight="1">
      <c r="A7" s="23" t="inlineStr">
        <is>
          <t>Jakso alk. / päättyy</t>
        </is>
      </c>
      <c r="B7" s="24" t="inlineStr">
        <is>
          <t>Jaksotusjakson alku- ja loppupäivä.</t>
        </is>
      </c>
    </row>
    <row r="8" ht="20" customHeight="1">
      <c r="A8" s="25" t="inlineStr">
        <is>
          <t>Toimittaja / vastapuoli</t>
        </is>
      </c>
      <c r="B8" s="26" t="inlineStr">
        <is>
          <t>Laskuttajan tai sopimuskumppanin nimi ja paikkakunta.</t>
        </is>
      </c>
    </row>
    <row r="9" ht="20" customHeight="1">
      <c r="A9" s="23" t="inlineStr">
        <is>
          <t>Kuvaus</t>
        </is>
      </c>
      <c r="B9" s="24" t="inlineStr">
        <is>
          <t>Lyhyt kuvaus menosta tai sopimuksesta.</t>
        </is>
      </c>
    </row>
    <row r="10" ht="20" customHeight="1">
      <c r="A10" s="25" t="inlineStr">
        <is>
          <t>Tili</t>
        </is>
      </c>
      <c r="B10" s="26" t="inlineStr">
        <is>
          <t>Tilikartan mukainen tilinumero (esim. 5100 = vuokrat).</t>
        </is>
      </c>
    </row>
    <row r="11" ht="20" customHeight="1">
      <c r="A11" s="23" t="inlineStr">
        <is>
          <t>Kustannuspaikka</t>
        </is>
      </c>
      <c r="B11" s="24" t="inlineStr">
        <is>
          <t>Kustannuspaikan tunnus sisäistä laskentaa varten.</t>
        </is>
      </c>
    </row>
    <row r="12" ht="20" customHeight="1">
      <c r="A12" s="25" t="inlineStr">
        <is>
          <t>Alkuperäinen summa €</t>
        </is>
      </c>
      <c r="B12" s="26" t="inlineStr">
        <is>
          <t>Alkuperäinen sopimus- tai laskusumma euroina.</t>
        </is>
      </c>
    </row>
    <row r="13" ht="20" customHeight="1">
      <c r="A13" s="23" t="inlineStr">
        <is>
          <t>Jaksotettava osuus %</t>
        </is>
      </c>
      <c r="B13" s="24" t="inlineStr">
        <is>
          <t>Kuinka suuri osa alkuperäisestä summasta jaksotetaan (esim. 1,00 = 100 %).</t>
        </is>
      </c>
    </row>
    <row r="14" ht="20" customHeight="1">
      <c r="A14" s="25" t="inlineStr">
        <is>
          <t>Jaksotettava summa €</t>
        </is>
      </c>
      <c r="B14" s="26" t="inlineStr">
        <is>
          <t>Lasketaan automaattisesti: Alkuperäinen summa × Jaksotettava osuus.</t>
        </is>
      </c>
    </row>
    <row r="15" ht="20" customHeight="1">
      <c r="A15" s="23" t="inlineStr">
        <is>
          <t>Kertakulu / jaksotettu</t>
        </is>
      </c>
      <c r="B15" s="24" t="inlineStr">
        <is>
          <t>Valitse pudotusvalikosta: Kertakulu tai Jaksotettu.</t>
        </is>
      </c>
    </row>
    <row r="16" ht="20" customHeight="1">
      <c r="A16" s="25" t="inlineStr">
        <is>
          <t>Kuukausijakso €</t>
        </is>
      </c>
      <c r="B16" s="26" t="inlineStr">
        <is>
          <t>Lasketaan automaattisesti: Jaksotettava summa / 12.</t>
        </is>
      </c>
    </row>
    <row r="17" ht="20" customHeight="1">
      <c r="A17" s="23" t="inlineStr">
        <is>
          <t>Toteutunut kirjaus €</t>
        </is>
      </c>
      <c r="B17" s="24" t="inlineStr">
        <is>
          <t>Syötä tähän kirjanpidosta poimittu toteutunut summa (keltainen kenttä).</t>
        </is>
      </c>
    </row>
    <row r="18" ht="20" customHeight="1">
      <c r="A18" s="25" t="inlineStr">
        <is>
          <t>Erotus €</t>
        </is>
      </c>
      <c r="B18" s="26" t="inlineStr">
        <is>
          <t>Toteutunut kirjaus − Kuukausijakso. Lasketaan automaattisesti.</t>
        </is>
      </c>
    </row>
    <row r="19" ht="20" customHeight="1">
      <c r="A19" s="23" t="inlineStr">
        <is>
          <t>Täsmäyttääkö</t>
        </is>
      </c>
      <c r="B19" s="24" t="inlineStr">
        <is>
          <t>Kyllä, jos |Erotus| &lt; 0,01 €. Muuten Ei (punainen varoitus).</t>
        </is>
      </c>
    </row>
    <row r="20" ht="20" customHeight="1">
      <c r="A20" s="25" t="inlineStr">
        <is>
          <t>ALV %</t>
        </is>
      </c>
      <c r="B20" s="26" t="inlineStr">
        <is>
          <t>Sovellettava ALV-prosentti (esim. 0,255 = 25,5 %). ALV 0 % jätetään tyhjäksi tai 0.</t>
        </is>
      </c>
    </row>
    <row r="21" ht="20" customHeight="1">
      <c r="A21" s="23" t="inlineStr">
        <is>
          <t>ALV €</t>
        </is>
      </c>
      <c r="B21" s="24" t="inlineStr">
        <is>
          <t>Lasketaan automaattisesti: Jaksotettava summa × ALV %.</t>
        </is>
      </c>
    </row>
    <row r="22" ht="20" customHeight="1">
      <c r="A22" s="25" t="inlineStr">
        <is>
          <t>Viite / Tositenro</t>
        </is>
      </c>
      <c r="B22" s="26" t="inlineStr">
        <is>
          <t>Kirjanpidon tositenumero tai viite.</t>
        </is>
      </c>
    </row>
    <row r="23" ht="20" customHeight="1">
      <c r="A23" s="23" t="inlineStr">
        <is>
          <t>Huomio</t>
        </is>
      </c>
      <c r="B23" s="24" t="inlineStr">
        <is>
          <t>Vapaamuotoinen huomio tai toimenpide.</t>
        </is>
      </c>
    </row>
    <row r="24" ht="24" customHeight="1">
      <c r="A24" s="22" t="inlineStr">
        <is>
          <t>YHTEENVETO-VÄLILEHTI</t>
        </is>
      </c>
    </row>
    <row r="25" ht="20" customHeight="1">
      <c r="A25" s="23" t="inlineStr"/>
      <c r="B25" s="24" t="inlineStr">
        <is>
          <t>Yhteenveto-välilehdellä näkyvät avainluvut (KPI:t), kuukausikoonti ja tilikohtainen erittely. Kaaviot päivittyvät automaattisesti.</t>
        </is>
      </c>
    </row>
    <row r="26" ht="24" customHeight="1">
      <c r="A26" s="22" t="inlineStr">
        <is>
          <t>ASETUKSET-VÄLILEHTI</t>
        </is>
      </c>
    </row>
    <row r="27" ht="20" customHeight="1">
      <c r="A27" s="23" t="inlineStr"/>
      <c r="B27" s="24" t="inlineStr">
        <is>
          <t>Asetukset-välilehdellä voidaan muuttaa ALV-prosentteja, täsmäytyskynnystä ja tilikauden päivämääriä.</t>
        </is>
      </c>
    </row>
    <row r="28" ht="24" customHeight="1">
      <c r="A28" s="22" t="inlineStr">
        <is>
          <t>TÄSMÄYTYKSEN PERIAATE</t>
        </is>
      </c>
    </row>
    <row r="29" ht="60" customHeight="1">
      <c r="A29" s="23" t="inlineStr"/>
      <c r="B29" s="24" t="inlineStr">
        <is>
          <t>1. Syötä kaikki jaksotettavat menot Täsmäytys-välilehdelle.
2. Täytä Toteutunut kirjaus € -kenttä kirjanpidosta.
3. Tarkista Täsmäyttääkö-sarake: Kyllä = ok, Ei = tarvitaan korjaus.
4. Poikkeamat on selvitettävä ennen tilinpäätöstä.</t>
        </is>
      </c>
    </row>
  </sheetData>
  <mergeCells count="6">
    <mergeCell ref="A1:B1"/>
    <mergeCell ref="A2:B2"/>
    <mergeCell ref="A4:B4"/>
    <mergeCell ref="A24:B24"/>
    <mergeCell ref="A26:B26"/>
    <mergeCell ref="A28:B2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6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22" customWidth="1" min="2" max="2"/>
    <col width="35" customWidth="1" min="3" max="3"/>
  </cols>
  <sheetData>
    <row r="1" ht="30" customHeight="1">
      <c r="A1" s="1" t="inlineStr">
        <is>
          <t>ASETUKSET – JAKSOTETTUJEN MENOJEN TÄSMÄYTYS</t>
        </is>
      </c>
    </row>
    <row r="2" ht="22" customHeight="1">
      <c r="A2" s="21" t="inlineStr">
        <is>
          <t>ALV-ASETUKSET</t>
        </is>
      </c>
    </row>
    <row r="3" ht="22" customHeight="1">
      <c r="A3" s="27" t="inlineStr">
        <is>
          <t>Yleinen ALV %</t>
        </is>
      </c>
      <c r="B3" s="28" t="n">
        <v>0.255</v>
      </c>
      <c r="C3" s="5" t="inlineStr">
        <is>
          <t>25,5 % – yleinen verokanta 2026</t>
        </is>
      </c>
    </row>
    <row r="4" ht="22" customHeight="1">
      <c r="A4" s="29" t="inlineStr">
        <is>
          <t>Alennettu ALV %</t>
        </is>
      </c>
      <c r="B4" s="28" t="n">
        <v>0.14</v>
      </c>
      <c r="C4" s="11" t="inlineStr">
        <is>
          <t>14,0 % – esim. elintarvikkeet</t>
        </is>
      </c>
    </row>
    <row r="5" ht="22" customHeight="1">
      <c r="A5" s="27" t="inlineStr">
        <is>
          <t>Matalampi ALV %</t>
        </is>
      </c>
      <c r="B5" s="28" t="n">
        <v>0.1</v>
      </c>
      <c r="C5" s="5" t="inlineStr">
        <is>
          <t>10,0 % – esim. kirjat, lääkkeet</t>
        </is>
      </c>
    </row>
    <row r="6" ht="22" customHeight="1">
      <c r="A6" s="29" t="inlineStr">
        <is>
          <t>ALV 0 % (vapautettu)</t>
        </is>
      </c>
      <c r="B6" s="30" t="n">
        <v>0</v>
      </c>
      <c r="C6" s="11" t="inlineStr">
        <is>
          <t>0 % – esim. vakuutukset, rahoituspalvelut</t>
        </is>
      </c>
    </row>
    <row r="7" ht="22" customHeight="1">
      <c r="A7" s="21" t="inlineStr">
        <is>
          <t>TÄSMÄYTYSASETUKSET</t>
        </is>
      </c>
    </row>
    <row r="8" ht="22" customHeight="1">
      <c r="A8" s="29" t="inlineStr">
        <is>
          <t>Täsmäytyskynnys €</t>
        </is>
      </c>
      <c r="B8" s="31" t="n">
        <v>0.01</v>
      </c>
      <c r="C8" s="11" t="inlineStr">
        <is>
          <t>Erotus, joka sallitaan (absoluuttinen arvo)</t>
        </is>
      </c>
    </row>
    <row r="9" ht="22" customHeight="1">
      <c r="A9" s="21" t="inlineStr">
        <is>
          <t>TILIKAUSI</t>
        </is>
      </c>
    </row>
    <row r="10" ht="22" customHeight="1">
      <c r="A10" s="29" t="inlineStr">
        <is>
          <t>Tilikauden alku</t>
        </is>
      </c>
      <c r="B10" s="32" t="n">
        <v>46023</v>
      </c>
      <c r="C10" s="11" t="inlineStr">
        <is>
          <t>PP.KK.VVVV</t>
        </is>
      </c>
    </row>
    <row r="11" ht="22" customHeight="1">
      <c r="A11" s="27" t="inlineStr">
        <is>
          <t>Tilikauden loppu</t>
        </is>
      </c>
      <c r="B11" s="32" t="n">
        <v>46387</v>
      </c>
      <c r="C11" s="5" t="inlineStr">
        <is>
          <t>PP.KK.VVVV</t>
        </is>
      </c>
    </row>
    <row r="12" ht="22" customHeight="1">
      <c r="A12" s="21" t="inlineStr">
        <is>
          <t>SÄILYTYS JA VIITTEET</t>
        </is>
      </c>
    </row>
    <row r="13" ht="22" customHeight="1">
      <c r="A13" s="27" t="inlineStr">
        <is>
          <t>Kirjanpitolain säilytysaika</t>
        </is>
      </c>
      <c r="B13" s="30" t="inlineStr">
        <is>
          <t>6 vuotta</t>
        </is>
      </c>
      <c r="C13" s="5" t="inlineStr">
        <is>
          <t>KPL 2:10 §</t>
        </is>
      </c>
    </row>
    <row r="14" ht="22" customHeight="1">
      <c r="A14" s="29" t="inlineStr">
        <is>
          <t>Tilikartan viite</t>
        </is>
      </c>
      <c r="B14" s="30" t="inlineStr">
        <is>
          <t>Tilikartta 2026 v1.2</t>
        </is>
      </c>
      <c r="C14" s="11" t="inlineStr">
        <is>
          <t>Päivitetty 01.01.2026</t>
        </is>
      </c>
    </row>
    <row r="15" ht="22" customHeight="1">
      <c r="A15" s="27" t="inlineStr">
        <is>
          <t>Vastuuhenkilö</t>
        </is>
      </c>
      <c r="B15" s="30" t="inlineStr">
        <is>
          <t>Talousosasto / controller</t>
        </is>
      </c>
      <c r="C15" s="5" t="inlineStr"/>
    </row>
    <row r="16" ht="22" customHeight="1">
      <c r="A16" s="29" t="inlineStr">
        <is>
          <t>Viimeksi päivitetty</t>
        </is>
      </c>
      <c r="B16" s="32" t="n">
        <v>46178</v>
      </c>
      <c r="C16" s="11" t="inlineStr">
        <is>
          <t>PP.KK.VVVV</t>
        </is>
      </c>
    </row>
  </sheetData>
  <mergeCells count="5">
    <mergeCell ref="A1:C1"/>
    <mergeCell ref="A2:C2"/>
    <mergeCell ref="A7:C7"/>
    <mergeCell ref="A9:C9"/>
    <mergeCell ref="A12:C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2026-06-05T09:16:10Z</dcterms:created>
  <dcterms:modified xmlns:dcterms="http://purl.org/dc/terms/" xmlns:xsi="http://www.w3.org/2001/XMLSchema-instance" xsi:type="dcterms:W3CDTF">2026-06-05T09:16:10Z</dcterms:modified>
</cp:coreProperties>
</file>