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dustuskulut" sheetId="1" state="visible" r:id="rId1"/>
    <sheet xmlns:r="http://schemas.openxmlformats.org/officeDocument/2006/relationships" name="Yhteenveto" sheetId="2" state="visible" r:id="rId2"/>
    <sheet xmlns:r="http://schemas.openxmlformats.org/officeDocument/2006/relationships" name="Ohjee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</font>
    <font>
      <name val="Calibri"/>
      <b val="1"/>
      <color rgb="00FFFFFF"/>
      <sz val="10"/>
    </font>
    <font>
      <name val="Calibri"/>
      <b val="1"/>
      <color rgb="00DC2626"/>
    </font>
  </fonts>
  <fills count="9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0F766E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DC2626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164" fontId="3" fillId="4" borderId="1" applyAlignment="1" pivotButton="0" quotePrefix="0" xfId="0">
      <alignment horizontal="right" vertical="center"/>
    </xf>
    <xf numFmtId="9" fontId="3" fillId="4" borderId="1" applyAlignment="1" pivotButton="0" quotePrefix="0" xfId="0">
      <alignment horizontal="center" vertical="center" wrapText="1"/>
    </xf>
    <xf numFmtId="164" fontId="3" fillId="5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center" vertical="center" wrapText="1"/>
    </xf>
    <xf numFmtId="164" fontId="3" fillId="6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center" vertical="center" wrapText="1"/>
    </xf>
    <xf numFmtId="164" fontId="5" fillId="3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left" vertical="center" wrapText="1"/>
    </xf>
    <xf numFmtId="10" fontId="3" fillId="4" borderId="1" applyAlignment="1" pivotButton="0" quotePrefix="0" xfId="0">
      <alignment horizontal="right" vertical="center"/>
    </xf>
    <xf numFmtId="1" fontId="3" fillId="4" borderId="1" applyAlignment="1" pivotButton="0" quotePrefix="0" xfId="0">
      <alignment horizontal="right" vertical="center"/>
    </xf>
    <xf numFmtId="0" fontId="6" fillId="7" borderId="1" applyAlignment="1" pivotButton="0" quotePrefix="0" xfId="0">
      <alignment horizontal="center" vertical="center" wrapText="1"/>
    </xf>
    <xf numFmtId="0" fontId="4" fillId="8" borderId="1" applyAlignment="1" pivotButton="0" quotePrefix="0" xfId="0">
      <alignment horizontal="left" vertical="center" wrapText="1"/>
    </xf>
    <xf numFmtId="0" fontId="7" fillId="8" borderId="1" applyAlignment="1" pivotButton="0" quotePrefix="0" xfId="0">
      <alignment horizontal="center" vertical="center" wrapText="1"/>
    </xf>
    <xf numFmtId="0" fontId="4" fillId="0" borderId="0" pivotButton="0" quotePrefix="0" xfId="0"/>
    <xf numFmtId="0" fontId="6" fillId="3" borderId="1" pivotButton="0" quotePrefix="0" xfId="0"/>
    <xf numFmtId="0" fontId="3" fillId="0" borderId="1" pivotButton="0" quotePrefix="0" xfId="0"/>
    <xf numFmtId="164" fontId="3" fillId="0" borderId="1" pivotButton="0" quotePrefix="0" xfId="0"/>
    <xf numFmtId="0" fontId="2" fillId="3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ill>
        <patternFill patternType="solid">
          <fgColor rgb="00DCFCE7"/>
        </patternFill>
      </fill>
    </dxf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Kuukausittaiset kulut vs. vähennyskelpoinen osuus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'Yhteenveto'!E3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'Yhteenveto'!$D$4:$D$9</f>
            </numRef>
          </cat>
          <val>
            <numRef>
              <f>'Yhteenveto'!$E$4:$E$9</f>
            </numRef>
          </val>
        </ser>
        <ser>
          <idx val="1"/>
          <order val="1"/>
          <tx>
            <strRef>
              <f>'Yhteenveto'!F3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'Yhteenveto'!$D$4:$D$9</f>
            </numRef>
          </cat>
          <val>
            <numRef>
              <f>'Yhteenveto'!$F$4:$F$9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Kuukausi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Euroa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Kululajit – Veroton summa (€)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'Yhteenveto'!B37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'Yhteenveto'!$A$38:$A$42</f>
            </numRef>
          </cat>
          <val>
            <numRef>
              <f>'Yhteenveto'!$B$38:$B$42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Euroa (€)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Kululaji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Vähennyskelpoisuus – Jakauma</a:t>
            </a:r>
          </a:p>
        </rich>
      </tx>
    </title>
    <plotArea>
      <pieChart>
        <varyColors val="1"/>
        <ser>
          <idx val="0"/>
          <order val="0"/>
          <tx>
            <strRef>
              <f>'Yhteenveto'!E37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22C55E"/>
              </a:solidFill>
              <a:ln xmlns:a="http://schemas.openxmlformats.org/drawingml/2006/main">
                <a:prstDash val="solid"/>
              </a:ln>
            </spPr>
          </dPt>
          <cat>
            <numRef>
              <f>'Yhteenveto'!$D$38:$D$40</f>
            </numRef>
          </cat>
          <val>
            <numRef>
              <f>'Yhteenveto'!$E$38:$E$40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19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19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46</row>
      <rowOff>0</rowOff>
    </from>
    <ext cx="504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13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11" customWidth="1" min="2" max="2"/>
    <col width="28" customWidth="1" min="3" max="3"/>
    <col width="28" customWidth="1" min="4" max="4"/>
    <col width="14" customWidth="1" min="5" max="5"/>
    <col width="14" customWidth="1" min="6" max="6"/>
    <col width="16" customWidth="1" min="7" max="7"/>
    <col width="18" customWidth="1" min="8" max="8"/>
    <col width="8" customWidth="1" min="9" max="9"/>
    <col width="14" customWidth="1" min="10" max="10"/>
    <col width="18" customWidth="1" min="11" max="11"/>
    <col width="18" customWidth="1" min="12" max="12"/>
    <col width="32" customWidth="1" min="13" max="13"/>
    <col width="18" customWidth="1" min="14" max="14"/>
    <col width="22" customWidth="1" min="15" max="15"/>
    <col width="32" customWidth="1" min="16" max="16"/>
    <col width="18" customWidth="1" min="17" max="17"/>
    <col width="14" customWidth="1" min="18" max="18"/>
  </cols>
  <sheetData>
    <row r="1" ht="30" customHeight="1">
      <c r="A1" s="1" t="inlineStr">
        <is>
          <t>EDUSTUSKULUJEN VÄHENNYSKELPOISUUS – KIRJAUSPOHJA 2026</t>
        </is>
      </c>
    </row>
    <row r="2" ht="38" customHeight="1">
      <c r="A2" s="2" t="inlineStr">
        <is>
          <t>Päivämäärä</t>
        </is>
      </c>
      <c r="B2" s="2" t="inlineStr">
        <is>
          <t>Kuukausi</t>
        </is>
      </c>
      <c r="C2" s="2" t="inlineStr">
        <is>
          <t>Tapahtuma</t>
        </is>
      </c>
      <c r="D2" s="2" t="inlineStr">
        <is>
          <t>Asiakas / Sidosryhmä</t>
        </is>
      </c>
      <c r="E2" s="2" t="inlineStr">
        <is>
          <t>Paikkakunta</t>
        </is>
      </c>
      <c r="F2" s="2" t="inlineStr">
        <is>
          <t>Kulu-laji</t>
        </is>
      </c>
      <c r="G2" s="2" t="inlineStr">
        <is>
          <t>Kuitti / Lasku nro</t>
        </is>
      </c>
      <c r="H2" s="2" t="inlineStr">
        <is>
          <t>Veroton summa (€)</t>
        </is>
      </c>
      <c r="I2" s="2" t="inlineStr">
        <is>
          <t>ALV %</t>
        </is>
      </c>
      <c r="J2" s="2" t="inlineStr">
        <is>
          <t>ALV (€)</t>
        </is>
      </c>
      <c r="K2" s="2" t="inlineStr">
        <is>
          <t>Kokonaissumma (€)</t>
        </is>
      </c>
      <c r="L2" s="2" t="inlineStr">
        <is>
          <t>Liiketoimintasuhde</t>
        </is>
      </c>
      <c r="M2" s="2" t="inlineStr">
        <is>
          <t>Edustuksen tarkoitus</t>
        </is>
      </c>
      <c r="N2" s="2" t="inlineStr">
        <is>
          <t>Vähennyskelpoinen?</t>
        </is>
      </c>
      <c r="O2" s="2" t="inlineStr">
        <is>
          <t>Vähennyskelpoinen osuus (€)</t>
        </is>
      </c>
      <c r="P2" s="2" t="inlineStr">
        <is>
          <t>Verotuksellinen huomio</t>
        </is>
      </c>
      <c r="Q2" s="2" t="inlineStr">
        <is>
          <t>Hyväksyjä</t>
        </is>
      </c>
      <c r="R2" s="2" t="inlineStr">
        <is>
          <t>Tila</t>
        </is>
      </c>
    </row>
    <row r="3">
      <c r="A3" s="3" t="inlineStr">
        <is>
          <t>05.01.2026</t>
        </is>
      </c>
      <c r="B3" s="4">
        <f>TEXT(A3,"mm.yyyy")</f>
        <v/>
      </c>
      <c r="C3" s="5" t="inlineStr">
        <is>
          <t>Asiakaslounas neuvottelu</t>
        </is>
      </c>
      <c r="D3" s="5" t="inlineStr">
        <is>
          <t>Oy Nordic Solutions Ab</t>
        </is>
      </c>
      <c r="E3" s="4" t="inlineStr">
        <is>
          <t>Helsinki</t>
        </is>
      </c>
      <c r="F3" s="3" t="inlineStr">
        <is>
          <t>ateria</t>
        </is>
      </c>
      <c r="G3" s="4" t="inlineStr">
        <is>
          <t>L-2026-001</t>
        </is>
      </c>
      <c r="H3" s="6" t="n">
        <v>185</v>
      </c>
      <c r="I3" s="7" t="n">
        <v>0.14</v>
      </c>
      <c r="J3" s="8">
        <f>H3*I3</f>
        <v/>
      </c>
      <c r="K3" s="8">
        <f>H3+J3</f>
        <v/>
      </c>
      <c r="L3" s="3" t="inlineStr">
        <is>
          <t>uusi</t>
        </is>
      </c>
      <c r="M3" s="5" t="inlineStr">
        <is>
          <t>Uuden asiakkuuden aloitusneuvottelu</t>
        </is>
      </c>
      <c r="N3" s="3" t="inlineStr">
        <is>
          <t>Kyllä</t>
        </is>
      </c>
      <c r="O3" s="8">
        <f>IF(N3="Kyllä",H3,IF(N3="Osittain",H3*0.5,0))</f>
        <v/>
      </c>
      <c r="P3" s="9" t="inlineStr">
        <is>
          <t>OK – liiketoimintayhteys selkeä</t>
        </is>
      </c>
      <c r="Q3" s="3" t="inlineStr">
        <is>
          <t>Mikko Laine</t>
        </is>
      </c>
      <c r="R3" s="3" t="inlineStr">
        <is>
          <t>Hyväksytty</t>
        </is>
      </c>
    </row>
    <row r="4">
      <c r="A4" s="3" t="inlineStr">
        <is>
          <t>14.02.2026</t>
        </is>
      </c>
      <c r="B4" s="10">
        <f>TEXT(A4,"mm.yyyy")</f>
        <v/>
      </c>
      <c r="C4" s="5" t="inlineStr">
        <is>
          <t>Kumppanitapaaminen illallinen</t>
        </is>
      </c>
      <c r="D4" s="5" t="inlineStr">
        <is>
          <t>Espoo Ventures Oy</t>
        </is>
      </c>
      <c r="E4" s="10" t="inlineStr">
        <is>
          <t>Espoo</t>
        </is>
      </c>
      <c r="F4" s="3" t="inlineStr">
        <is>
          <t>ateria</t>
        </is>
      </c>
      <c r="G4" s="10" t="inlineStr">
        <is>
          <t>L-2026-002</t>
        </is>
      </c>
      <c r="H4" s="6" t="n">
        <v>210</v>
      </c>
      <c r="I4" s="7" t="n">
        <v>0.14</v>
      </c>
      <c r="J4" s="11">
        <f>H4*I4</f>
        <v/>
      </c>
      <c r="K4" s="11">
        <f>H4+J4</f>
        <v/>
      </c>
      <c r="L4" s="3" t="inlineStr">
        <is>
          <t>jatkuva</t>
        </is>
      </c>
      <c r="M4" s="5" t="inlineStr">
        <is>
          <t>Yhteistyösopimuksen läpikäynti</t>
        </is>
      </c>
      <c r="N4" s="3" t="inlineStr">
        <is>
          <t>Kyllä</t>
        </is>
      </c>
      <c r="O4" s="11">
        <f>IF(N4="Kyllä",H4,IF(N4="Osittain",H4*0.5,0))</f>
        <v/>
      </c>
      <c r="P4" s="12" t="inlineStr">
        <is>
          <t>OK – dokumentaatio kunnossa</t>
        </is>
      </c>
      <c r="Q4" s="3" t="inlineStr">
        <is>
          <t>Anni Koskinen</t>
        </is>
      </c>
      <c r="R4" s="3" t="inlineStr">
        <is>
          <t>Hyväksytty</t>
        </is>
      </c>
    </row>
    <row r="5">
      <c r="A5" s="3" t="inlineStr">
        <is>
          <t>08.03.2026</t>
        </is>
      </c>
      <c r="B5" s="4">
        <f>TEXT(A5,"mm.yyyy")</f>
        <v/>
      </c>
      <c r="C5" s="5" t="inlineStr">
        <is>
          <t>Messuillallinen</t>
        </is>
      </c>
      <c r="D5" s="5" t="inlineStr">
        <is>
          <t>Tampere Industrial Oy</t>
        </is>
      </c>
      <c r="E5" s="4" t="inlineStr">
        <is>
          <t>Tampere</t>
        </is>
      </c>
      <c r="F5" s="3" t="inlineStr">
        <is>
          <t>tilaisuus</t>
        </is>
      </c>
      <c r="G5" s="4" t="inlineStr">
        <is>
          <t>L-2026-003</t>
        </is>
      </c>
      <c r="H5" s="6" t="n">
        <v>320</v>
      </c>
      <c r="I5" s="7" t="n">
        <v>0.25</v>
      </c>
      <c r="J5" s="8">
        <f>H5*I5</f>
        <v/>
      </c>
      <c r="K5" s="8">
        <f>H5+J5</f>
        <v/>
      </c>
      <c r="L5" s="3" t="inlineStr">
        <is>
          <t>jatkuva</t>
        </is>
      </c>
      <c r="M5" s="5" t="inlineStr">
        <is>
          <t>Messuedustus ja verkostoituminen</t>
        </is>
      </c>
      <c r="N5" s="3" t="inlineStr">
        <is>
          <t>Kyllä</t>
        </is>
      </c>
      <c r="O5" s="8">
        <f>IF(N5="Kyllä",H5,IF(N5="Osittain",H5*0.5,0))</f>
        <v/>
      </c>
      <c r="P5" s="9" t="inlineStr">
        <is>
          <t>OK – messukonteksti dokumentoitu</t>
        </is>
      </c>
      <c r="Q5" s="3" t="inlineStr">
        <is>
          <t>Juha Heikkinen</t>
        </is>
      </c>
      <c r="R5" s="3" t="inlineStr">
        <is>
          <t>Hyväksytty</t>
        </is>
      </c>
    </row>
    <row r="6">
      <c r="A6" s="3" t="inlineStr">
        <is>
          <t>22.03.2026</t>
        </is>
      </c>
      <c r="B6" s="10">
        <f>TEXT(A6,"mm.yyyy")</f>
        <v/>
      </c>
      <c r="C6" s="5" t="inlineStr">
        <is>
          <t>Asiakaslahja vierailulle</t>
        </is>
      </c>
      <c r="D6" s="5" t="inlineStr">
        <is>
          <t>Vantaa Logistics Oy</t>
        </is>
      </c>
      <c r="E6" s="10" t="inlineStr">
        <is>
          <t>Vantaa</t>
        </is>
      </c>
      <c r="F6" s="3" t="inlineStr">
        <is>
          <t>lahja</t>
        </is>
      </c>
      <c r="G6" s="10" t="inlineStr">
        <is>
          <t>L-2026-004</t>
        </is>
      </c>
      <c r="H6" s="6" t="n">
        <v>95</v>
      </c>
      <c r="I6" s="7" t="n">
        <v>0.25</v>
      </c>
      <c r="J6" s="11">
        <f>H6*I6</f>
        <v/>
      </c>
      <c r="K6" s="11">
        <f>H6+J6</f>
        <v/>
      </c>
      <c r="L6" s="3" t="inlineStr">
        <is>
          <t>uusi</t>
        </is>
      </c>
      <c r="M6" s="5" t="inlineStr">
        <is>
          <t>Asiakasvierailu ja suhdekäynti</t>
        </is>
      </c>
      <c r="N6" s="3" t="inlineStr">
        <is>
          <t>Osittain</t>
        </is>
      </c>
      <c r="O6" s="11">
        <f>IF(N6="Kyllä",H6,IF(N6="Osittain",H6*0.5,0))</f>
        <v/>
      </c>
      <c r="P6" s="12" t="inlineStr">
        <is>
          <t>Tarkista verokohtelu – lahjan arvo rajalla</t>
        </is>
      </c>
      <c r="Q6" s="3" t="inlineStr">
        <is>
          <t>Laura Mäkinen</t>
        </is>
      </c>
      <c r="R6" s="3" t="inlineStr">
        <is>
          <t>Hyväksytty</t>
        </is>
      </c>
    </row>
    <row r="7">
      <c r="A7" s="3" t="inlineStr">
        <is>
          <t>10.04.2026</t>
        </is>
      </c>
      <c r="B7" s="4">
        <f>TEXT(A7,"mm.yyyy")</f>
        <v/>
      </c>
      <c r="C7" s="5" t="inlineStr">
        <is>
          <t>Majoitus ja illallinen</t>
        </is>
      </c>
      <c r="D7" s="5" t="inlineStr">
        <is>
          <t>Turku Shipping Ab</t>
        </is>
      </c>
      <c r="E7" s="4" t="inlineStr">
        <is>
          <t>Turku</t>
        </is>
      </c>
      <c r="F7" s="3" t="inlineStr">
        <is>
          <t>majoitus</t>
        </is>
      </c>
      <c r="G7" s="4" t="inlineStr">
        <is>
          <t>L-2026-005</t>
        </is>
      </c>
      <c r="H7" s="6" t="n">
        <v>410</v>
      </c>
      <c r="I7" s="7" t="n">
        <v>0.1</v>
      </c>
      <c r="J7" s="8">
        <f>H7*I7</f>
        <v/>
      </c>
      <c r="K7" s="8">
        <f>H7+J7</f>
        <v/>
      </c>
      <c r="L7" s="3" t="inlineStr">
        <is>
          <t>vakiintunut</t>
        </is>
      </c>
      <c r="M7" s="5" t="inlineStr">
        <is>
          <t>Pitkäaikainen kumppanikokouspäivä</t>
        </is>
      </c>
      <c r="N7" s="3" t="inlineStr">
        <is>
          <t>Kyllä</t>
        </is>
      </c>
      <c r="O7" s="8">
        <f>IF(N7="Kyllä",H7,IF(N7="Osittain",H7*0.5,0))</f>
        <v/>
      </c>
      <c r="P7" s="9" t="inlineStr">
        <is>
          <t>OK – vakiintunut liiketoimintasuhde</t>
        </is>
      </c>
      <c r="Q7" s="3" t="inlineStr">
        <is>
          <t>Antti Salonen</t>
        </is>
      </c>
      <c r="R7" s="3" t="inlineStr">
        <is>
          <t>Hyväksytty</t>
        </is>
      </c>
    </row>
    <row r="8">
      <c r="A8" s="3" t="inlineStr">
        <is>
          <t>18.04.2026</t>
        </is>
      </c>
      <c r="B8" s="10">
        <f>TEXT(A8,"mm.yyyy")</f>
        <v/>
      </c>
      <c r="C8" s="5" t="inlineStr">
        <is>
          <t>Verkostoitumistilaisuus</t>
        </is>
      </c>
      <c r="D8" s="5" t="inlineStr">
        <is>
          <t>Oulu Tech Hub</t>
        </is>
      </c>
      <c r="E8" s="10" t="inlineStr">
        <is>
          <t>Oulu</t>
        </is>
      </c>
      <c r="F8" s="3" t="inlineStr">
        <is>
          <t>tilaisuus</t>
        </is>
      </c>
      <c r="G8" s="10" t="inlineStr">
        <is>
          <t>L-2026-006</t>
        </is>
      </c>
      <c r="H8" s="6" t="n">
        <v>275</v>
      </c>
      <c r="I8" s="7" t="n">
        <v>0.25</v>
      </c>
      <c r="J8" s="11">
        <f>H8*I8</f>
        <v/>
      </c>
      <c r="K8" s="11">
        <f>H8+J8</f>
        <v/>
      </c>
      <c r="L8" s="3" t="inlineStr">
        <is>
          <t>uusi</t>
        </is>
      </c>
      <c r="M8" s="5" t="inlineStr">
        <is>
          <t>Koulutus ja alan verkostoituminen</t>
        </is>
      </c>
      <c r="N8" s="3" t="inlineStr">
        <is>
          <t>Kyllä</t>
        </is>
      </c>
      <c r="O8" s="11">
        <f>IF(N8="Kyllä",H8,IF(N8="Osittain",H8*0.5,0))</f>
        <v/>
      </c>
      <c r="P8" s="12" t="inlineStr">
        <is>
          <t>OK – liiketoiminnallinen peruste</t>
        </is>
      </c>
      <c r="Q8" s="3" t="inlineStr">
        <is>
          <t>Sanna Virtanen</t>
        </is>
      </c>
      <c r="R8" s="3" t="inlineStr">
        <is>
          <t>Hyväksytty</t>
        </is>
      </c>
    </row>
    <row r="9">
      <c r="A9" s="3" t="inlineStr">
        <is>
          <t>02.05.2026</t>
        </is>
      </c>
      <c r="B9" s="4">
        <f>TEXT(A9,"mm.yyyy")</f>
        <v/>
      </c>
      <c r="C9" s="5" t="inlineStr">
        <is>
          <t>Taksi ja kahvitarjoilu</t>
        </is>
      </c>
      <c r="D9" s="5" t="inlineStr">
        <is>
          <t>JKL Partners Oy</t>
        </is>
      </c>
      <c r="E9" s="4" t="inlineStr">
        <is>
          <t>Jyväskylä</t>
        </is>
      </c>
      <c r="F9" s="3" t="inlineStr">
        <is>
          <t>kuljetus</t>
        </is>
      </c>
      <c r="G9" s="4" t="inlineStr">
        <is>
          <t>L-2026-007</t>
        </is>
      </c>
      <c r="H9" s="6" t="n">
        <v>68</v>
      </c>
      <c r="I9" s="7" t="n">
        <v>0.1</v>
      </c>
      <c r="J9" s="8">
        <f>H9*I9</f>
        <v/>
      </c>
      <c r="K9" s="8">
        <f>H9+J9</f>
        <v/>
      </c>
      <c r="L9" s="3" t="inlineStr">
        <is>
          <t>jatkuva</t>
        </is>
      </c>
      <c r="M9" s="5" t="inlineStr">
        <is>
          <t>Asiakaskuljetus ja pieni kahvitarjoilu</t>
        </is>
      </c>
      <c r="N9" s="3" t="inlineStr">
        <is>
          <t>Kyllä</t>
        </is>
      </c>
      <c r="O9" s="8">
        <f>IF(N9="Kyllä",H9,IF(N9="Osittain",H9*0.5,0))</f>
        <v/>
      </c>
      <c r="P9" s="9" t="inlineStr">
        <is>
          <t>OK – pienet kulut dokumentoitu</t>
        </is>
      </c>
      <c r="Q9" s="3" t="inlineStr">
        <is>
          <t>Ville Saarinen</t>
        </is>
      </c>
      <c r="R9" s="3" t="inlineStr">
        <is>
          <t>Hyväksytty</t>
        </is>
      </c>
    </row>
    <row r="10">
      <c r="A10" s="3" t="inlineStr">
        <is>
          <t>15.05.2026</t>
        </is>
      </c>
      <c r="B10" s="10">
        <f>TEXT(A10,"mm.yyyy")</f>
        <v/>
      </c>
      <c r="C10" s="5" t="inlineStr">
        <is>
          <t>Asiakastilaisuuden tarjoilut</t>
        </is>
      </c>
      <c r="D10" s="5" t="inlineStr">
        <is>
          <t>Kuopio Finance Oy</t>
        </is>
      </c>
      <c r="E10" s="10" t="inlineStr">
        <is>
          <t>Kuopio</t>
        </is>
      </c>
      <c r="F10" s="3" t="inlineStr">
        <is>
          <t>ateria</t>
        </is>
      </c>
      <c r="G10" s="10" t="inlineStr">
        <is>
          <t>L-2026-008</t>
        </is>
      </c>
      <c r="H10" s="6" t="n">
        <v>340</v>
      </c>
      <c r="I10" s="7" t="n">
        <v>0.14</v>
      </c>
      <c r="J10" s="11">
        <f>H10*I10</f>
        <v/>
      </c>
      <c r="K10" s="11">
        <f>H10+J10</f>
        <v/>
      </c>
      <c r="L10" s="3" t="inlineStr">
        <is>
          <t>vakiintunut</t>
        </is>
      </c>
      <c r="M10" s="5" t="inlineStr">
        <is>
          <t>Asiakastilaisuuden ruokatarjoilu</t>
        </is>
      </c>
      <c r="N10" s="3" t="inlineStr">
        <is>
          <t>Kyllä</t>
        </is>
      </c>
      <c r="O10" s="11">
        <f>IF(N10="Kyllä",H10,IF(N10="Osittain",H10*0.5,0))</f>
        <v/>
      </c>
      <c r="P10" s="12" t="inlineStr">
        <is>
          <t>OK – kaikki dokumentit tallessa</t>
        </is>
      </c>
      <c r="Q10" s="3" t="inlineStr">
        <is>
          <t>Elina Niemi</t>
        </is>
      </c>
      <c r="R10" s="3" t="inlineStr">
        <is>
          <t>Hyväksytty</t>
        </is>
      </c>
    </row>
    <row r="11">
      <c r="A11" s="3" t="inlineStr">
        <is>
          <t>28.05.2026</t>
        </is>
      </c>
      <c r="B11" s="4">
        <f>TEXT(A11,"mm.yyyy")</f>
        <v/>
      </c>
      <c r="C11" s="5" t="inlineStr">
        <is>
          <t>Edustustapahtuma</t>
        </is>
      </c>
      <c r="D11" s="5" t="inlineStr">
        <is>
          <t>Lahti Events Oy</t>
        </is>
      </c>
      <c r="E11" s="4" t="inlineStr">
        <is>
          <t>Lahti</t>
        </is>
      </c>
      <c r="F11" s="3" t="inlineStr">
        <is>
          <t>tilaisuus</t>
        </is>
      </c>
      <c r="G11" s="4" t="inlineStr">
        <is>
          <t>L-2026-009</t>
        </is>
      </c>
      <c r="H11" s="6" t="n">
        <v>520</v>
      </c>
      <c r="I11" s="7" t="n">
        <v>0.25</v>
      </c>
      <c r="J11" s="8">
        <f>H11*I11</f>
        <v/>
      </c>
      <c r="K11" s="8">
        <f>H11+J11</f>
        <v/>
      </c>
      <c r="L11" s="3" t="inlineStr">
        <is>
          <t>uusi</t>
        </is>
      </c>
      <c r="M11" s="5" t="inlineStr">
        <is>
          <t>Julkinen edustustapahtuma</t>
        </is>
      </c>
      <c r="N11" s="3" t="inlineStr">
        <is>
          <t>Ei</t>
        </is>
      </c>
      <c r="O11" s="8">
        <f>IF(N11="Kyllä",H11,IF(N11="Osittain",H11*0.5,0))</f>
        <v/>
      </c>
      <c r="P11" s="9" t="inlineStr">
        <is>
          <t>HUOM: Kuitti puuttuu – vähennysoikeus epäselvä</t>
        </is>
      </c>
      <c r="Q11" s="3" t="inlineStr">
        <is>
          <t>Jari Lehtonen</t>
        </is>
      </c>
      <c r="R11" s="3" t="inlineStr">
        <is>
          <t>Luonnos</t>
        </is>
      </c>
    </row>
    <row r="12">
      <c r="A12" s="3" t="inlineStr">
        <is>
          <t>05.06.2026</t>
        </is>
      </c>
      <c r="B12" s="10">
        <f>TEXT(A12,"mm.yyyy")</f>
        <v/>
      </c>
      <c r="C12" s="5" t="inlineStr">
        <is>
          <t>Joululahja liikekumppanille</t>
        </is>
      </c>
      <c r="D12" s="5" t="inlineStr">
        <is>
          <t>Pori Trade Ab</t>
        </is>
      </c>
      <c r="E12" s="10" t="inlineStr">
        <is>
          <t>Pori</t>
        </is>
      </c>
      <c r="F12" s="3" t="inlineStr">
        <is>
          <t>lahja</t>
        </is>
      </c>
      <c r="G12" s="10" t="inlineStr">
        <is>
          <t>L-2026-010</t>
        </is>
      </c>
      <c r="H12" s="6" t="n">
        <v>120</v>
      </c>
      <c r="I12" s="7" t="n">
        <v>0.25</v>
      </c>
      <c r="J12" s="11">
        <f>H12*I12</f>
        <v/>
      </c>
      <c r="K12" s="11">
        <f>H12+J12</f>
        <v/>
      </c>
      <c r="L12" s="3" t="inlineStr">
        <is>
          <t>vakiintunut</t>
        </is>
      </c>
      <c r="M12" s="5" t="inlineStr">
        <is>
          <t>Liikelahja vakituiselle kumppanille</t>
        </is>
      </c>
      <c r="N12" s="3" t="inlineStr">
        <is>
          <t>Osittain</t>
        </is>
      </c>
      <c r="O12" s="11">
        <f>IF(N12="Kyllä",H12,IF(N12="Osittain",H12*0.5,0))</f>
        <v/>
      </c>
      <c r="P12" s="12" t="inlineStr">
        <is>
          <t>Tarkista verokohtelu – lahja tarkistettava</t>
        </is>
      </c>
      <c r="Q12" s="3" t="inlineStr">
        <is>
          <t>Päivi Ranta</t>
        </is>
      </c>
      <c r="R12" s="3" t="inlineStr">
        <is>
          <t>Luonnos</t>
        </is>
      </c>
    </row>
    <row r="13">
      <c r="G13" s="13" t="inlineStr">
        <is>
          <t>YHTEENSÄ</t>
        </is>
      </c>
      <c r="H13" s="14">
        <f>SUM(H3:H12)</f>
        <v/>
      </c>
      <c r="J13" s="14">
        <f>SUM(J3:J12)</f>
        <v/>
      </c>
      <c r="K13" s="14">
        <f>SUM(K3:K12)</f>
        <v/>
      </c>
      <c r="O13" s="14">
        <f>SUM(O3:O12)</f>
        <v/>
      </c>
    </row>
  </sheetData>
  <mergeCells count="1">
    <mergeCell ref="A1:R1"/>
  </mergeCells>
  <conditionalFormatting sqref="N3:N200">
    <cfRule type="expression" priority="1" dxfId="0" stopIfTrue="1">
      <formula>N3="Kyllä"</formula>
    </cfRule>
    <cfRule type="expression" priority="2" dxfId="1" stopIfTrue="1">
      <formula>N3="Ei"</formula>
    </cfRule>
    <cfRule type="expression" priority="3" dxfId="2" stopIfTrue="1">
      <formula>N3="Osittain"</formula>
    </cfRule>
  </conditionalFormatting>
  <dataValidations count="4">
    <dataValidation sqref="F3:F200" showErrorMessage="1" showInputMessage="1" allowBlank="0" type="list">
      <formula1>"ateria,majoitus,tilaisuus,lahja,kuljetus"</formula1>
    </dataValidation>
    <dataValidation sqref="N3:N200" showErrorMessage="1" showInputMessage="1" allowBlank="0" type="list">
      <formula1>"Kyllä,Ei,Osittain"</formula1>
    </dataValidation>
    <dataValidation sqref="L3:L200" showErrorMessage="1" showInputMessage="1" allowBlank="0" type="list">
      <formula1>"uusi,jatkuva,vakiintunut"</formula1>
    </dataValidation>
    <dataValidation sqref="R3:R200" showErrorMessage="1" showInputMessage="1" allowBlank="0" type="list">
      <formula1>"Luonnos,Hyväksytty,Hylätty"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4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6" customWidth="1" min="1" max="1"/>
    <col width="20" customWidth="1" min="2" max="2"/>
    <col width="14" customWidth="1" min="4" max="4"/>
    <col width="20" customWidth="1" min="5" max="5"/>
    <col width="22" customWidth="1" min="6" max="6"/>
    <col width="20" customWidth="1" min="7" max="7"/>
    <col width="18" customWidth="1" min="8" max="8"/>
  </cols>
  <sheetData>
    <row r="1" ht="30" customHeight="1">
      <c r="A1" s="1" t="inlineStr">
        <is>
          <t>EDUSTUSKULUJEN YHTEENVETO JA ANALYTIIKKA 2026</t>
        </is>
      </c>
    </row>
    <row r="2" ht="22" customHeight="1">
      <c r="A2" s="15" t="inlineStr">
        <is>
          <t>KESKEISET TUNNUSLUVUT</t>
        </is>
      </c>
      <c r="D2" s="15" t="inlineStr">
        <is>
          <t>KUUKAUSITTAINEN ERITTELY</t>
        </is>
      </c>
    </row>
    <row r="3">
      <c r="A3" s="16" t="inlineStr">
        <is>
          <t>Kokonaiskulut (brutto)</t>
        </is>
      </c>
      <c r="B3" s="6">
        <f>SUM(Edustuskulut!K3:K12)</f>
        <v/>
      </c>
      <c r="D3" s="15" t="inlineStr">
        <is>
          <t>Kuukausi</t>
        </is>
      </c>
      <c r="E3" s="15" t="inlineStr">
        <is>
          <t>Kokonaiskulut (€)</t>
        </is>
      </c>
      <c r="F3" s="15" t="inlineStr">
        <is>
          <t>Vähennyskelpoinen (€)</t>
        </is>
      </c>
      <c r="G3" s="15" t="inlineStr">
        <is>
          <t>Ei väh.kelp. (€)</t>
        </is>
      </c>
      <c r="H3" s="15" t="inlineStr">
        <is>
          <t>Keskim. kulu (€)</t>
        </is>
      </c>
    </row>
    <row r="4">
      <c r="A4" s="17" t="inlineStr">
        <is>
          <t>Veroton summa yhteensä</t>
        </is>
      </c>
      <c r="B4" s="6">
        <f>SUM(Edustuskulut!H3:H12)</f>
        <v/>
      </c>
      <c r="D4" s="4" t="inlineStr">
        <is>
          <t>01/2026</t>
        </is>
      </c>
      <c r="E4" s="8" t="n">
        <v>185</v>
      </c>
      <c r="F4" s="8" t="n">
        <v>185</v>
      </c>
      <c r="G4" s="8">
        <f>E4-F4</f>
        <v/>
      </c>
      <c r="H4" s="8">
        <f>IFERROR(E4/1,0)</f>
        <v/>
      </c>
    </row>
    <row r="5">
      <c r="A5" s="16" t="inlineStr">
        <is>
          <t>ALV yhteensä</t>
        </is>
      </c>
      <c r="B5" s="6">
        <f>SUM(Edustuskulut!J3:J12)</f>
        <v/>
      </c>
      <c r="D5" s="10" t="inlineStr">
        <is>
          <t>02/2026</t>
        </is>
      </c>
      <c r="E5" s="11" t="n">
        <v>210</v>
      </c>
      <c r="F5" s="11" t="n">
        <v>210</v>
      </c>
      <c r="G5" s="11">
        <f>E5-F5</f>
        <v/>
      </c>
      <c r="H5" s="11">
        <f>IFERROR(E5/1,0)</f>
        <v/>
      </c>
    </row>
    <row r="6">
      <c r="A6" s="17" t="inlineStr">
        <is>
          <t>Vähennyskelpoinen yhteensä</t>
        </is>
      </c>
      <c r="B6" s="6">
        <f>SUM(Edustuskulut!O3:O12)</f>
        <v/>
      </c>
      <c r="D6" s="4" t="inlineStr">
        <is>
          <t>03/2026</t>
        </is>
      </c>
      <c r="E6" s="8" t="n">
        <v>700</v>
      </c>
      <c r="F6" s="8" t="n">
        <v>367.5</v>
      </c>
      <c r="G6" s="8">
        <f>E6-F6</f>
        <v/>
      </c>
      <c r="H6" s="8">
        <f>IFERROR(E6/1,0)</f>
        <v/>
      </c>
    </row>
    <row r="7">
      <c r="A7" s="16" t="inlineStr">
        <is>
          <t>Ei vähennyskelpoinen</t>
        </is>
      </c>
      <c r="B7" s="6">
        <f>SUM(Edustuskulut!K3:K12)-SUM(Edustuskulut!O3:O12)</f>
        <v/>
      </c>
      <c r="D7" s="10" t="inlineStr">
        <is>
          <t>04/2026</t>
        </is>
      </c>
      <c r="E7" s="11" t="n">
        <v>758.5</v>
      </c>
      <c r="F7" s="11" t="n">
        <v>581</v>
      </c>
      <c r="G7" s="11">
        <f>E7-F7</f>
        <v/>
      </c>
      <c r="H7" s="11">
        <f>IFERROR(E7/1,0)</f>
        <v/>
      </c>
    </row>
    <row r="8">
      <c r="A8" s="17" t="inlineStr">
        <is>
          <t>Vähennyskelpoisuus-%</t>
        </is>
      </c>
      <c r="B8" s="18">
        <f>IFERROR(SUM(Edustuskulut!O3:O12)/SUM(Edustuskulut!H3:H12),0)</f>
        <v/>
      </c>
      <c r="D8" s="4" t="inlineStr">
        <is>
          <t>05/2026</t>
        </is>
      </c>
      <c r="E8" s="8" t="n">
        <v>1073.6</v>
      </c>
      <c r="F8" s="8" t="n">
        <v>748</v>
      </c>
      <c r="G8" s="8">
        <f>E8-F8</f>
        <v/>
      </c>
      <c r="H8" s="8">
        <f>IFERROR(E8/1,0)</f>
        <v/>
      </c>
    </row>
    <row r="9">
      <c r="A9" s="16" t="inlineStr">
        <is>
          <t>Keskimääräinen kulu / tapahtuma</t>
        </is>
      </c>
      <c r="B9" s="6">
        <f>IFERROR(AVERAGE(Edustuskulut!K3:K12),0)</f>
        <v/>
      </c>
      <c r="D9" s="10" t="inlineStr">
        <is>
          <t>06/2026</t>
        </is>
      </c>
      <c r="E9" s="11" t="n">
        <v>150</v>
      </c>
      <c r="F9" s="11" t="n">
        <v>60</v>
      </c>
      <c r="G9" s="11">
        <f>E9-F9</f>
        <v/>
      </c>
      <c r="H9" s="11">
        <f>IFERROR(E9/1,0)</f>
        <v/>
      </c>
    </row>
    <row r="10">
      <c r="A10" s="17" t="inlineStr">
        <is>
          <t>Kyllä-vähennyskelpoiset (kpl)</t>
        </is>
      </c>
      <c r="B10" s="6">
        <f>COUNTIF(Edustuskulut!N3:N12,"Kyllä")</f>
        <v/>
      </c>
      <c r="D10" s="13" t="inlineStr">
        <is>
          <t>YHTEENSÄ</t>
        </is>
      </c>
      <c r="E10" s="14">
        <f>SUM(E4:E9)</f>
        <v/>
      </c>
      <c r="F10" s="14">
        <f>SUM(F4:F9)</f>
        <v/>
      </c>
      <c r="G10" s="14">
        <f>SUM(G4:G9)</f>
        <v/>
      </c>
    </row>
    <row r="11">
      <c r="A11" s="16" t="inlineStr">
        <is>
          <t>Osittain vähennettävät (kpl)</t>
        </is>
      </c>
      <c r="B11" s="19">
        <f>COUNTIF(Edustuskulut!N3:N12,"Osittain")</f>
        <v/>
      </c>
      <c r="D11" s="15" t="inlineStr">
        <is>
          <t>ALV-YHTEENVETO</t>
        </is>
      </c>
    </row>
    <row r="12">
      <c r="A12" s="17" t="inlineStr">
        <is>
          <t>Ei vähennettävät (kpl)</t>
        </is>
      </c>
      <c r="B12" s="19">
        <f>COUNTIF(Edustuskulut!N3:N12,"Ei")</f>
        <v/>
      </c>
      <c r="D12" s="16" t="inlineStr">
        <is>
          <t>Veroton summa yhteensä</t>
        </is>
      </c>
      <c r="E12" s="6">
        <f>SUM(Edustuskulut!H3:H12)</f>
        <v/>
      </c>
    </row>
    <row r="13">
      <c r="D13" s="16" t="inlineStr">
        <is>
          <t>ALV-velvollinen yhteensä</t>
        </is>
      </c>
      <c r="E13" s="6">
        <f>SUM(Edustuskulut!J3:J12)</f>
        <v/>
      </c>
    </row>
    <row r="14">
      <c r="A14" s="20" t="inlineStr">
        <is>
          <t>⚠ RISKIHÄLYTYKSET</t>
        </is>
      </c>
      <c r="D14" s="16" t="inlineStr">
        <is>
          <t>Kokonaissumma (sis. ALV)</t>
        </is>
      </c>
      <c r="E14" s="6">
        <f>SUM(Edustuskulut!K3:K12)</f>
        <v/>
      </c>
    </row>
    <row r="15">
      <c r="A15" s="21" t="inlineStr">
        <is>
          <t>Lahjat (kpl):</t>
        </is>
      </c>
      <c r="B15" s="22">
        <f>COUNTIF(Edustuskulut!F3:F12,"lahja")</f>
        <v/>
      </c>
    </row>
    <row r="16">
      <c r="A16" s="21" t="inlineStr">
        <is>
          <t>Puuttuvat kuitit:</t>
        </is>
      </c>
      <c r="B16" s="22">
        <f>COUNTIF(Edustuskulut!P3:P12,"*Kuitti puuttuu*")</f>
        <v/>
      </c>
    </row>
    <row r="17">
      <c r="A17" s="21" t="inlineStr">
        <is>
          <t>Hylätyt kulut:</t>
        </is>
      </c>
      <c r="B17" s="22">
        <f>COUNTIF(Edustuskulut!R3:R12,"Hylätty")</f>
        <v/>
      </c>
    </row>
    <row r="18">
      <c r="A18" s="21" t="inlineStr">
        <is>
          <t>Luonnos-tilassa:</t>
        </is>
      </c>
      <c r="B18" s="22">
        <f>COUNTIF(Edustuskulut!R3:R12,"Luonnos")</f>
        <v/>
      </c>
    </row>
    <row r="19">
      <c r="A19" s="21" t="inlineStr">
        <is>
          <t>Tarkista verokohtelu (kpl):</t>
        </is>
      </c>
      <c r="B19" s="22">
        <f>COUNTIF(Edustuskulut!P3:P12,"*Tarkista*")</f>
        <v/>
      </c>
    </row>
    <row r="36">
      <c r="A36" s="23" t="inlineStr">
        <is>
          <t>Kululaji-yhteenveto (apudata)</t>
        </is>
      </c>
      <c r="D36" s="23" t="inlineStr">
        <is>
          <t>Vähennyskelpoisuus (apudata)</t>
        </is>
      </c>
    </row>
    <row r="37">
      <c r="A37" s="24" t="inlineStr">
        <is>
          <t>Kululaji</t>
        </is>
      </c>
      <c r="B37" s="24" t="inlineStr">
        <is>
          <t>Veroton summa (€)</t>
        </is>
      </c>
      <c r="D37" s="24" t="inlineStr">
        <is>
          <t>Luokka</t>
        </is>
      </c>
      <c r="E37" s="24" t="inlineStr">
        <is>
          <t>Kpl</t>
        </is>
      </c>
    </row>
    <row r="38">
      <c r="A38" s="25" t="inlineStr">
        <is>
          <t>ateria</t>
        </is>
      </c>
      <c r="B38" s="26" t="n">
        <v>735</v>
      </c>
      <c r="D38" s="25" t="inlineStr">
        <is>
          <t>Kyllä</t>
        </is>
      </c>
      <c r="E38" s="25" t="n">
        <v>6</v>
      </c>
    </row>
    <row r="39">
      <c r="A39" s="25" t="inlineStr">
        <is>
          <t>tilaisuus</t>
        </is>
      </c>
      <c r="B39" s="26" t="n">
        <v>1115</v>
      </c>
      <c r="D39" s="25" t="inlineStr">
        <is>
          <t>Osittain</t>
        </is>
      </c>
      <c r="E39" s="25" t="n">
        <v>2</v>
      </c>
    </row>
    <row r="40">
      <c r="A40" s="25" t="inlineStr">
        <is>
          <t>majoitus</t>
        </is>
      </c>
      <c r="B40" s="26" t="n">
        <v>410</v>
      </c>
      <c r="D40" s="25" t="inlineStr">
        <is>
          <t>Ei</t>
        </is>
      </c>
      <c r="E40" s="25" t="n">
        <v>1</v>
      </c>
    </row>
    <row r="41">
      <c r="A41" s="25" t="inlineStr">
        <is>
          <t>lahja</t>
        </is>
      </c>
      <c r="B41" s="26" t="n">
        <v>215</v>
      </c>
    </row>
    <row r="42">
      <c r="A42" s="25" t="inlineStr">
        <is>
          <t>kuljetus</t>
        </is>
      </c>
      <c r="B42" s="26" t="n">
        <v>68</v>
      </c>
    </row>
  </sheetData>
  <mergeCells count="5">
    <mergeCell ref="A1:L1"/>
    <mergeCell ref="A2:C2"/>
    <mergeCell ref="D2:H2"/>
    <mergeCell ref="D11:H11"/>
    <mergeCell ref="A14:C1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7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" customWidth="1" min="1" max="1"/>
    <col width="32" customWidth="1" min="2" max="2"/>
    <col width="55" customWidth="1" min="3" max="3"/>
    <col width="20" customWidth="1" min="4" max="4"/>
  </cols>
  <sheetData>
    <row r="1" ht="30" customHeight="1">
      <c r="A1" s="1" t="inlineStr">
        <is>
          <t>KÄYTTÖOHJE – EDUSTUSKULUJEN VÄHENNYSKELPOISUUSPOHJA</t>
        </is>
      </c>
    </row>
    <row r="2" ht="22" customHeight="1">
      <c r="A2" s="27" t="inlineStr">
        <is>
          <t>YLEISTÄ</t>
        </is>
      </c>
    </row>
    <row r="3" ht="30" customHeight="1">
      <c r="B3" s="17" t="inlineStr">
        <is>
          <t>Tarkoitus:</t>
        </is>
      </c>
      <c r="C3" s="12" t="inlineStr">
        <is>
          <t>Tämä pohja on tarkoitettu edustuskulujen kirjaamiseen ja vähennyskelpoisuuden arviointiin Suomen verotuksen mukaisesti.</t>
        </is>
      </c>
    </row>
    <row r="4" ht="30" customHeight="1">
      <c r="B4" s="16" t="inlineStr">
        <is>
          <t>Tallenna tositteet:</t>
        </is>
      </c>
      <c r="C4" s="9" t="inlineStr">
        <is>
          <t>Kirjanpitolain mukaan tositteet on säilytettävä vähintään 6 vuotta. Digitaaliset kuitit hyväksytään.</t>
        </is>
      </c>
    </row>
    <row r="5" ht="30" customHeight="1">
      <c r="B5" s="17" t="inlineStr">
        <is>
          <t>Tilikausi:</t>
        </is>
      </c>
      <c r="C5" s="12" t="inlineStr">
        <is>
          <t>Pohja kattaa kalenterivuoden 2026 (01.01.2026–31.12.2026).</t>
        </is>
      </c>
    </row>
    <row r="6" ht="22" customHeight="1">
      <c r="A6" s="27" t="inlineStr">
        <is>
          <t>EDUSTUSKULUT-VÄLILEHTI – SARAKKEET</t>
        </is>
      </c>
    </row>
    <row r="7" ht="30" customHeight="1">
      <c r="B7" s="17" t="inlineStr">
        <is>
          <t>A – Päivämäärä:</t>
        </is>
      </c>
      <c r="C7" s="12" t="inlineStr">
        <is>
          <t>Kirjaa kulutustapahtuman päivämäärä muodossa PP.KK.VVVV (esim. 05.06.2026).</t>
        </is>
      </c>
    </row>
    <row r="8" ht="30" customHeight="1">
      <c r="B8" s="16" t="inlineStr">
        <is>
          <t>B – Kuukausi:</t>
        </is>
      </c>
      <c r="C8" s="9" t="inlineStr">
        <is>
          <t>Lasketaan automaattisesti päivämäärästä kaavalla =TEXT(A2,"mm.yyyy").</t>
        </is>
      </c>
    </row>
    <row r="9" ht="30" customHeight="1">
      <c r="B9" s="17" t="inlineStr">
        <is>
          <t>C – Tapahtuma:</t>
        </is>
      </c>
      <c r="C9" s="12" t="inlineStr">
        <is>
          <t>Lyhyt kuvaus tilaisuudesta tai kulusta (esim. 'Asiakaslounas neuvottelu').</t>
        </is>
      </c>
    </row>
    <row r="10" ht="30" customHeight="1">
      <c r="B10" s="16" t="inlineStr">
        <is>
          <t>D – Asiakas / Sidosryhmä:</t>
        </is>
      </c>
      <c r="C10" s="9" t="inlineStr">
        <is>
          <t>Asiakkaan tai sidosryhmän nimi. Yritysnimi suositellaan.</t>
        </is>
      </c>
    </row>
    <row r="11" ht="30" customHeight="1">
      <c r="B11" s="17" t="inlineStr">
        <is>
          <t>E – Paikkakunta:</t>
        </is>
      </c>
      <c r="C11" s="12" t="inlineStr">
        <is>
          <t>Tapahtumapaikkakunnan nimi.</t>
        </is>
      </c>
    </row>
    <row r="12" ht="30" customHeight="1">
      <c r="B12" s="16" t="inlineStr">
        <is>
          <t>F – Kulu-laji:</t>
        </is>
      </c>
      <c r="C12" s="9" t="inlineStr">
        <is>
          <t>Valitse pudotusvalikosta: ateria / majoitus / tilaisuus / lahja / kuljetus.</t>
        </is>
      </c>
    </row>
    <row r="13" ht="30" customHeight="1">
      <c r="B13" s="17" t="inlineStr">
        <is>
          <t>G – Kuitti / Lasku nro:</t>
        </is>
      </c>
      <c r="C13" s="12" t="inlineStr">
        <is>
          <t>Kirjanpidon kuitti- tai laskunumero. Kuitti PAKOLLINEN vähennysoikeutta varten.</t>
        </is>
      </c>
    </row>
    <row r="14" ht="30" customHeight="1">
      <c r="B14" s="16" t="inlineStr">
        <is>
          <t>H – Veroton summa (€):</t>
        </is>
      </c>
      <c r="C14" s="9" t="inlineStr">
        <is>
          <t>Syötä arvonlisäveroton summa euroissa.</t>
        </is>
      </c>
    </row>
    <row r="15" ht="30" customHeight="1">
      <c r="B15" s="17" t="inlineStr">
        <is>
          <t>I – ALV %:</t>
        </is>
      </c>
      <c r="C15" s="12" t="inlineStr">
        <is>
          <t>Syötä sovellettava ALV-prosentti (esim. 0.14 = 14 %).</t>
        </is>
      </c>
    </row>
    <row r="16" ht="30" customHeight="1">
      <c r="B16" s="16" t="inlineStr">
        <is>
          <t>J – ALV (€):</t>
        </is>
      </c>
      <c r="C16" s="9" t="inlineStr">
        <is>
          <t>Lasketaan automaattisesti: =H*I.</t>
        </is>
      </c>
    </row>
    <row r="17" ht="30" customHeight="1">
      <c r="B17" s="17" t="inlineStr">
        <is>
          <t>K – Kokonaissumma (€):</t>
        </is>
      </c>
      <c r="C17" s="12" t="inlineStr">
        <is>
          <t>Lasketaan automaattisesti: =H+J (veroton + ALV).</t>
        </is>
      </c>
    </row>
    <row r="18" ht="30" customHeight="1">
      <c r="B18" s="16" t="inlineStr">
        <is>
          <t>L – Liiketoimintasuhde:</t>
        </is>
      </c>
      <c r="C18" s="9" t="inlineStr">
        <is>
          <t>Valitse: uusi / jatkuva / vakiintunut. Vaikuttaa vähennyskelpoisuuteen.</t>
        </is>
      </c>
    </row>
    <row r="19" ht="30" customHeight="1">
      <c r="B19" s="17" t="inlineStr">
        <is>
          <t>M – Edustuksen tarkoitus:</t>
        </is>
      </c>
      <c r="C19" s="12" t="inlineStr">
        <is>
          <t>Kuvaa lyhyesti liiketoiminnallinen peruste (esim. 'Sopimuksen allekirjoitus').</t>
        </is>
      </c>
    </row>
    <row r="20" ht="30" customHeight="1">
      <c r="B20" s="16" t="inlineStr">
        <is>
          <t>N – Vähennyskelpoinen?:</t>
        </is>
      </c>
      <c r="C20" s="9" t="inlineStr">
        <is>
          <t>Valitse: Kyllä / Osittain / Ei. Katso alla oleva verotusohje.</t>
        </is>
      </c>
    </row>
    <row r="21" ht="30" customHeight="1">
      <c r="B21" s="17" t="inlineStr">
        <is>
          <t>O – Vähennyskelpoinen osuus (€):</t>
        </is>
      </c>
      <c r="C21" s="12" t="inlineStr">
        <is>
          <t>Lasketaan automaattisesti valintasi perusteella.</t>
        </is>
      </c>
    </row>
    <row r="22" ht="30" customHeight="1">
      <c r="B22" s="16" t="inlineStr">
        <is>
          <t>P – Verotuksellinen huomio:</t>
        </is>
      </c>
      <c r="C22" s="9" t="inlineStr">
        <is>
          <t>Kirjaa erityishuomiot (esim. 'Tarkista verokohtelu – lahja').</t>
        </is>
      </c>
    </row>
    <row r="23" ht="30" customHeight="1">
      <c r="B23" s="17" t="inlineStr">
        <is>
          <t>Q – Hyväksyjä:</t>
        </is>
      </c>
      <c r="C23" s="12" t="inlineStr">
        <is>
          <t>Hyväksyjän nimi (esim. talouspäällikkö tai johto).</t>
        </is>
      </c>
    </row>
    <row r="24" ht="30" customHeight="1">
      <c r="B24" s="16" t="inlineStr">
        <is>
          <t>R – Tila:</t>
        </is>
      </c>
      <c r="C24" s="9" t="inlineStr">
        <is>
          <t>Valitse: Luonnos / Hyväksytty / Hylätty.</t>
        </is>
      </c>
    </row>
    <row r="25" ht="22" customHeight="1">
      <c r="A25" s="27" t="inlineStr">
        <is>
          <t>VEROTUSOHJE – VEROHALLINNON OHJEET</t>
        </is>
      </c>
    </row>
    <row r="26" ht="30" customHeight="1">
      <c r="B26" s="16" t="inlineStr">
        <is>
          <t>Vähennyskelpoisuus:</t>
        </is>
      </c>
      <c r="C26" s="9" t="inlineStr">
        <is>
          <t>Edustuskulut ovat vähennyskelpoisia siltä osin kuin ne liittyvät yrityksen liiketoimintaan. Verohallinto edellyttää selkeää liiketoiminnallista yhteyttä.</t>
        </is>
      </c>
    </row>
    <row r="27" ht="30" customHeight="1">
      <c r="B27" s="17" t="inlineStr">
        <is>
          <t>Lahjat:</t>
        </is>
      </c>
      <c r="C27" s="12" t="inlineStr">
        <is>
          <t>Liikelahjat ovat vähenyskelpoisia vain kohtuulliselta osin (yleensä enintään n. 35 €/henkilö). Tarkista aina voimassa oleva raja.</t>
        </is>
      </c>
    </row>
    <row r="28" ht="30" customHeight="1">
      <c r="B28" s="16" t="inlineStr">
        <is>
          <t>ALV:</t>
        </is>
      </c>
      <c r="C28" s="9" t="inlineStr">
        <is>
          <t>Edustuskulujen ALV ei ole vähennyskelpoinen (AVL 114 §). Kirjaa ALV aina erikseen.</t>
        </is>
      </c>
    </row>
    <row r="29" ht="30" customHeight="1">
      <c r="B29" s="17" t="inlineStr">
        <is>
          <t>Tositteet:</t>
        </is>
      </c>
      <c r="C29" s="12" t="inlineStr">
        <is>
          <t>Jokaisesta kulusta on oltava tositteella: päivämäärä, summa, osallistujat, tilaisuuden tarkoitus ja vastapuoli.</t>
        </is>
      </c>
    </row>
    <row r="30" ht="30" customHeight="1">
      <c r="B30" s="16" t="inlineStr">
        <is>
          <t>Säilytysaika:</t>
        </is>
      </c>
      <c r="C30" s="9" t="inlineStr">
        <is>
          <t>Kirjanpitoaineisto on säilytettävä 6 vuotta tilikauden päättymisestä (Kirjanpitolaki 2:10 §).</t>
        </is>
      </c>
    </row>
    <row r="31" ht="22" customHeight="1">
      <c r="A31" s="27" t="inlineStr">
        <is>
          <t>YHTEENVETO-VÄLILEHTI</t>
        </is>
      </c>
    </row>
    <row r="32" ht="30" customHeight="1">
      <c r="B32" s="16" t="inlineStr">
        <is>
          <t>Tunnusluvut:</t>
        </is>
      </c>
      <c r="C32" s="9" t="inlineStr">
        <is>
          <t>Automaattisesti lasketut yhteenvedot kulutasosta ja vähennyskelpoisuudesta.</t>
        </is>
      </c>
    </row>
    <row r="33" ht="30" customHeight="1">
      <c r="B33" s="17" t="inlineStr">
        <is>
          <t>Kaaviot:</t>
        </is>
      </c>
      <c r="C33" s="12" t="inlineStr">
        <is>
          <t>Pylväskaavio (kuukausittain), kululajikaavio ja piiraakkakaavio (vähennyskelpoisuusjakauma).</t>
        </is>
      </c>
    </row>
    <row r="34" ht="30" customHeight="1">
      <c r="B34" s="16" t="inlineStr">
        <is>
          <t>Riskihälytykset:</t>
        </is>
      </c>
      <c r="C34" s="9" t="inlineStr">
        <is>
          <t>Seuraa lahjoja, puuttuvia kuitteja ja tarkistamattomia kuluja.</t>
        </is>
      </c>
    </row>
    <row r="35" ht="22" customHeight="1">
      <c r="A35" s="27" t="inlineStr">
        <is>
          <t>USEIN KYSYTTYÄ</t>
        </is>
      </c>
    </row>
    <row r="36" ht="30" customHeight="1">
      <c r="B36" s="16" t="inlineStr">
        <is>
          <t>Voiko edustuskuluja jakaa?</t>
        </is>
      </c>
      <c r="C36" s="9" t="inlineStr">
        <is>
          <t>Kyllä. Jos kulu on osittain yksityinen, merkitse 'Osittain' ja pohja laskee 50 % vähennysosuuden. Muuta kaavaa tarvittaessa.</t>
        </is>
      </c>
    </row>
    <row r="37" ht="30" customHeight="1">
      <c r="B37" s="17" t="inlineStr">
        <is>
          <t>Miten toimin epäselvässä tilanteessa?</t>
        </is>
      </c>
      <c r="C37" s="12" t="inlineStr">
        <is>
          <t>Merkitse 'Tila' = Luonnos ja lisää huomio kenttään P. Konsultoi tilitoimistoa tai Verohallintoa.</t>
        </is>
      </c>
    </row>
  </sheetData>
  <mergeCells count="6">
    <mergeCell ref="A1:D1"/>
    <mergeCell ref="A2:D2"/>
    <mergeCell ref="A6:D6"/>
    <mergeCell ref="A25:D25"/>
    <mergeCell ref="A31:D31"/>
    <mergeCell ref="A35:D3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2026-06-05T09:10:39Z</dcterms:created>
  <dcterms:modified xmlns:dcterms="http://purl.org/dc/terms/" xmlns:xsi="http://www.w3.org/2001/XMLSchema-instance" xsi:type="dcterms:W3CDTF">2026-06-05T09:10:39Z</dcterms:modified>
</cp:coreProperties>
</file>